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แบบฟอร์มต่างๆ\"/>
    </mc:Choice>
  </mc:AlternateContent>
  <xr:revisionPtr revIDLastSave="0" documentId="13_ncr:1_{68E60A01-A15B-4A3D-929B-7AA3879613A8}" xr6:coauthVersionLast="47" xr6:coauthVersionMax="47" xr10:uidLastSave="{00000000-0000-0000-0000-000000000000}"/>
  <bookViews>
    <workbookView xWindow="-120" yWindow="-120" windowWidth="29040" windowHeight="15840" tabRatio="257" xr2:uid="{00000000-000D-0000-FFFF-FFFF00000000}"/>
  </bookViews>
  <sheets>
    <sheet name="กรอกข้อมูลนักเรียน" sheetId="1" r:id="rId1"/>
    <sheet name="ไม่ต้องกรอกข้อมูล" sheetId="2" r:id="rId2"/>
  </sheets>
  <definedNames>
    <definedName name="FormPublisherIncrement1cC2NILcUPKaHvaTBMvq2vIDzvqzP9q_bNM0XsDES8">กรอกข้อมูลนักเรียน!#REF!</definedName>
    <definedName name="FormPublisherPDFURL1cC2NILcUPKaHvaTBMvq2vIDzvqzP9q_bNM0XsDES8">กรอกข้อมูลนักเรียน!#REF!</definedName>
    <definedName name="FormPublisherPresentationURL1cC2NILcUPKaHvaTBMvq2vIDzvqzP9q_bNM0XsDES8">กรอกข้อมูลนักเรียน!#REF!</definedName>
    <definedName name="FormPublisherTimestamp1cC2NILcUPKaHvaTBMvq2vIDzvqzP9q_bNM0XsDES8">กรอกข้อมูลนักเรียน!#REF!</definedName>
    <definedName name="ResponseEditLink1cC2NILcUPKaHvaTBMvq2vIDzvqzP9q_bNM0XsDES8">กรอกข้อมูลนักเรียน!#REF!</definedName>
  </definedNames>
  <calcPr calcId="181029"/>
</workbook>
</file>

<file path=xl/calcChain.xml><?xml version="1.0" encoding="utf-8"?>
<calcChain xmlns="http://schemas.openxmlformats.org/spreadsheetml/2006/main">
  <c r="O32" i="2" l="1"/>
  <c r="E32" i="2"/>
  <c r="L31" i="2"/>
  <c r="E31" i="2"/>
  <c r="N30" i="2"/>
  <c r="J30" i="2"/>
  <c r="F30" i="2"/>
  <c r="C30" i="2"/>
  <c r="R29" i="2"/>
  <c r="N29" i="2"/>
  <c r="K29" i="2"/>
  <c r="F29" i="2"/>
  <c r="N28" i="2"/>
  <c r="F28" i="2"/>
  <c r="K25" i="2"/>
  <c r="D25" i="2"/>
  <c r="O24" i="2"/>
  <c r="E24" i="2"/>
  <c r="L23" i="2"/>
  <c r="E23" i="2"/>
  <c r="N22" i="2"/>
  <c r="J22" i="2"/>
  <c r="F22" i="2"/>
  <c r="C22" i="2"/>
  <c r="R21" i="2"/>
  <c r="N21" i="2"/>
  <c r="K21" i="2"/>
  <c r="F21" i="2"/>
  <c r="N20" i="2"/>
  <c r="F20" i="2"/>
  <c r="P17" i="2"/>
  <c r="J17" i="2"/>
  <c r="E17" i="2"/>
  <c r="R16" i="2"/>
  <c r="K16" i="2"/>
  <c r="I16" i="2"/>
  <c r="F16" i="2"/>
  <c r="D15" i="2"/>
  <c r="Q15" i="2"/>
  <c r="K15" i="2"/>
  <c r="H15" i="2"/>
  <c r="K13" i="2"/>
  <c r="I14" i="2" l="1"/>
  <c r="F13" i="2"/>
  <c r="P12" i="2"/>
  <c r="F12" i="2"/>
  <c r="F11" i="2"/>
  <c r="R10" i="2"/>
  <c r="F10" i="2"/>
  <c r="H10" i="2"/>
  <c r="P13" i="2" l="1"/>
  <c r="R13" i="2"/>
</calcChain>
</file>

<file path=xl/sharedStrings.xml><?xml version="1.0" encoding="utf-8"?>
<sst xmlns="http://schemas.openxmlformats.org/spreadsheetml/2006/main" count="167" uniqueCount="107">
  <si>
    <t>ที่อยู่อีเมล</t>
  </si>
  <si>
    <t>สมัครวันที่ เดือน พ.ศ.</t>
  </si>
  <si>
    <t>คำนำหน้านาม</t>
  </si>
  <si>
    <t>ชื่อ-นามสกุล(ไทย)</t>
  </si>
  <si>
    <t>ชื่อเล่น(ไทย)</t>
  </si>
  <si>
    <t>ชื่อ-นามสกุล(อังกฤษ)</t>
  </si>
  <si>
    <t>ชื่อเล่น(อังกฤษ)</t>
  </si>
  <si>
    <t>ชื่อสถานศึกษาเดิม</t>
  </si>
  <si>
    <t>จังหวัด.</t>
  </si>
  <si>
    <t>รหัสประจำตัวประชาชน</t>
  </si>
  <si>
    <t>เกิดเมื่อวันที่/เดือน/พ.ศ.</t>
  </si>
  <si>
    <t>อายุ.</t>
  </si>
  <si>
    <t>เชื้อชาติ..</t>
  </si>
  <si>
    <t>สัญชาติ</t>
  </si>
  <si>
    <t>นับถือศาสนา</t>
  </si>
  <si>
    <t>หมู่เลือด</t>
  </si>
  <si>
    <t>ที่อยู่ปัจจุบัน (บ้านเลขที่)</t>
  </si>
  <si>
    <t>หมู่ที่</t>
  </si>
  <si>
    <t>ถนน</t>
  </si>
  <si>
    <t>ตำบล</t>
  </si>
  <si>
    <t>อำเภอ</t>
  </si>
  <si>
    <t>จังหวัด</t>
  </si>
  <si>
    <t>รหัสไปรษณีย์</t>
  </si>
  <si>
    <t>ชื่อ-นามสกุล(บิดา)</t>
  </si>
  <si>
    <t>เลขประจำตัวประชาชน</t>
  </si>
  <si>
    <t>เกิด วันที่/เดือน/ปีพ.ศ.</t>
  </si>
  <si>
    <t>อายุ</t>
  </si>
  <si>
    <t>.เชื้อชาติ</t>
  </si>
  <si>
    <t>สัญชาติ.</t>
  </si>
  <si>
    <t>ศาสนา</t>
  </si>
  <si>
    <t>กรุ๊ปเลือด</t>
  </si>
  <si>
    <t>จบการศึกษา</t>
  </si>
  <si>
    <t>ประกอบอาชีพ</t>
  </si>
  <si>
    <t>ตำแหน่งงาน</t>
  </si>
  <si>
    <t>รายได้ต่อเดือน</t>
  </si>
  <si>
    <t>สถานที่ทำงาน</t>
  </si>
  <si>
    <t>โทรศัพท์ที่ทำงาน</t>
  </si>
  <si>
    <t>โทรศัพท์มือถือ</t>
  </si>
  <si>
    <t>ชื่อ E-mail</t>
  </si>
  <si>
    <t>facebook</t>
  </si>
  <si>
    <t>ID-line</t>
  </si>
  <si>
    <t>ชื่อ-นามสกุล(มารดา)</t>
  </si>
  <si>
    <t>รหัสเลขประจำตัวประชาชน</t>
  </si>
  <si>
    <t>เกิด วันที่/เดือน/พ.ศ.</t>
  </si>
  <si>
    <t>ปัจจุบันอายุ</t>
  </si>
  <si>
    <t>เชื้อชาติ</t>
  </si>
  <si>
    <t>.สัญชาติ</t>
  </si>
  <si>
    <t>ศาสนา.</t>
  </si>
  <si>
    <t>กรุ๊ปเลือด.</t>
  </si>
  <si>
    <t>วุฒิการศึกษา.</t>
  </si>
  <si>
    <t>อาชีพ</t>
  </si>
  <si>
    <t>ตำแหน่ง/แผนก.</t>
  </si>
  <si>
    <t>รายได้ต่อเดือน.</t>
  </si>
  <si>
    <t>สถานที่ทำงาน.</t>
  </si>
  <si>
    <t>โทรศัพท์ที่ทำงาน.</t>
  </si>
  <si>
    <t>โทรศัพท์มือถือ.</t>
  </si>
  <si>
    <t>E-mail</t>
  </si>
  <si>
    <t>Facebook.</t>
  </si>
  <si>
    <t>ID-Line</t>
  </si>
  <si>
    <t>โรงเรียนสาธิตมหาวิทยาลัยราชภัฏอุบลราชธานี</t>
  </si>
  <si>
    <t>เลขประจำตัว</t>
  </si>
  <si>
    <t xml:space="preserve">ปีการศึกษาที่                                                                                           </t>
  </si>
  <si>
    <t>ภาคเรียนที่</t>
  </si>
  <si>
    <t>เข้าเรียนชั้น</t>
  </si>
  <si>
    <t>ข้อมูลนักเรียน</t>
  </si>
  <si>
    <t>ปี</t>
  </si>
  <si>
    <t>เดือน</t>
  </si>
  <si>
    <t>บาท</t>
  </si>
  <si>
    <t xml:space="preserve">ข้าพเจ้าขอให้เด็กในความปกครองของข้าพเจ้าเล่าเรียนอยู่ในโรงเรียนสาธิตมหาวิทยาลัยราชภัฏอุบลราชธานี </t>
  </si>
  <si>
    <t>ข้าพเจ้าขอรับรองว่าจะคอยว่ากล่าวตักเตือนให้เป็นผู้มีความประพฤติดี อยู่ในกฎข้อบังคับและระเบียบวินัยของโรงเรียน</t>
  </si>
  <si>
    <t xml:space="preserve">หากเด็กในปกครองของข้าพเจ้าสร้างปัญหา  ซึ่งนำมาถึงความเสียหายหรือชื่อเสียงของโรงเรียน ข้าพเจ้ายินดีที่จะรับเด็ก  </t>
  </si>
  <si>
    <t>ออกจากโรงเรียนทันที  โดยไม่ติดใจที่จะดำเนินการกับโรงเรียนใดๆ ทั้งสิ้น</t>
  </si>
  <si>
    <t xml:space="preserve">โดยข้าพเจ้าขอสัญญาว่าเมื่อข้าพเจ้าได้มอบตัวนักเรียนต่อทางโรงเรียน  และชำระค่าธรรมเนียมต่างๆ ให้กับทาง
</t>
  </si>
  <si>
    <t xml:space="preserve">โรงเรียนแล้ว หากเด็กในความปกครองของข้าพเจ้าไม่ได้เรียนในโรงเรียนนี้จะด้วยสาเหตุใดก็ตาม  ข้าพเจ้าจะไม่เรียก
</t>
  </si>
  <si>
    <t>ค่าธรรมเนียมคืนจากทางโรงเรียน</t>
  </si>
  <si>
    <t xml:space="preserve">ลงชื่อ……………………………………………………ผู้ปกครอง
</t>
  </si>
  <si>
    <t>(Ubonrachathani Rajabhat Univercity Demonstration School)</t>
  </si>
  <si>
    <t>ข้อมูลบิดา</t>
  </si>
  <si>
    <t>ข้อมูลมารดา</t>
  </si>
  <si>
    <t>ข้อมูลผู้ปกครองที่ไม่ใช่บิดามารดา</t>
  </si>
  <si>
    <t>วันที่ .............................................................</t>
  </si>
  <si>
    <t>เกิดวันที่</t>
  </si>
  <si>
    <t>ที่อยู่ปัจจุบัน บ้านเลขที่</t>
  </si>
  <si>
    <t>สถานศึกษาเดิม ชื่อโรงเรียน</t>
  </si>
  <si>
    <t>ชื่อ - นามสกุล (อังกฤษ)</t>
  </si>
  <si>
    <t>ชื่อ - นามสกุล (ไทย</t>
  </si>
  <si>
    <t>อำเภอ/เขต</t>
  </si>
  <si>
    <t>ชื่อ - นามสกุล (บิดา)</t>
  </si>
  <si>
    <t>เกิด วันที่/เดือน/ปี</t>
  </si>
  <si>
    <t>วุฒิการศึกษา</t>
  </si>
  <si>
    <t>ตำแหน่ง/แผนก</t>
  </si>
  <si>
    <t>เบอร์โทร.</t>
  </si>
  <si>
    <t>ปัจจุบันนักเรียนอาศัยอยู่กับ</t>
  </si>
  <si>
    <r>
      <rPr>
        <b/>
        <sz val="16"/>
        <color rgb="FF000000"/>
        <rFont val="TH SarabunPSK"/>
        <family val="2"/>
      </rPr>
      <t>สถานภาพของบิดา มารดา</t>
    </r>
    <r>
      <rPr>
        <sz val="16"/>
        <color rgb="FF000000"/>
        <rFont val="TH SarabunPSK"/>
        <family val="2"/>
      </rPr>
      <t xml:space="preserve">  </t>
    </r>
  </si>
  <si>
    <r>
      <t xml:space="preserve">ปัจจุบัน </t>
    </r>
    <r>
      <rPr>
        <b/>
        <sz val="16"/>
        <color rgb="FF000000"/>
        <rFont val="TH SarabunPSK"/>
        <family val="2"/>
      </rPr>
      <t>บิดา</t>
    </r>
    <r>
      <rPr>
        <sz val="16"/>
        <color rgb="FF000000"/>
        <rFont val="TH SarabunPSK"/>
        <family val="2"/>
      </rPr>
      <t xml:space="preserve">   (     ) มีชีวิตอยู่    (      ) เสียชีวิต            </t>
    </r>
    <r>
      <rPr>
        <b/>
        <sz val="16"/>
        <color rgb="FF000000"/>
        <rFont val="TH SarabunPSK"/>
        <family val="2"/>
      </rPr>
      <t xml:space="preserve">มารดา  </t>
    </r>
    <r>
      <rPr>
        <sz val="16"/>
        <color rgb="FF000000"/>
        <rFont val="TH SarabunPSK"/>
        <family val="2"/>
      </rPr>
      <t xml:space="preserve"> (     ) มีชีวิตอยู่ (      ) เสียชีวิต</t>
    </r>
  </si>
  <si>
    <t>โปรดระบุชื่อผู้ปกครอง</t>
  </si>
  <si>
    <t>ชื่อ - นามสกุล (มารดา)</t>
  </si>
  <si>
    <t>เลขรหัสประจำตัวประชาชน</t>
  </si>
  <si>
    <t xml:space="preserve">  (     ) อยู่ร่วมกัน  (      ) แยกกันอยู่   (      ) อย่าร้าง </t>
  </si>
  <si>
    <t xml:space="preserve">   </t>
  </si>
  <si>
    <t>ลงชื่อ...................................................................ผู้รับมอบตัว</t>
  </si>
  <si>
    <t xml:space="preserve">      (........………………….…………………………..)</t>
  </si>
  <si>
    <t>วันที่..................................................................</t>
  </si>
  <si>
    <t xml:space="preserve">      (  นางสาว ธนิดา   มหามงคลธรรม  )</t>
  </si>
  <si>
    <t>ใบแจ้งความประสงค์สมัครเรียน</t>
  </si>
  <si>
    <t xml:space="preserve">          เจ้าหน้าที่บริหารงานทั่วไป</t>
  </si>
  <si>
    <t>กรุณากรอกข้อมูล(นักเรียน)ตามช่องด้านล่างนี้ แล้วส่งอีเมล์ มาที่ ubrusatit@gmail.com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</si>
</sst>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[$-1000000]0\ 0000\ 00000\ 00\ 0"/>
    <numFmt numFmtId="188" formatCode="[$-107041E]d\ mmmm\ yyyy;@"/>
    <numFmt numFmtId="189" formatCode="_-* #,##0_-;\-* #,##0_-;_-* &quot;-&quot;??_-;_-@_-"/>
    <numFmt numFmtId="190" formatCode="m/d/yyyy\ h:mm:ss"/>
    <numFmt numFmtId="191" formatCode="[$-1070000]d/m/yy;@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rgb="FF0000CC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6"/>
      <color theme="0"/>
      <name val="TH SarabunPSK"/>
      <family val="2"/>
    </font>
    <font>
      <b/>
      <sz val="16"/>
      <color rgb="FF000000"/>
      <name val="TH SarabunPSK"/>
      <family val="2"/>
    </font>
    <font>
      <sz val="10"/>
      <color theme="1"/>
      <name val="Arial"/>
      <family val="2"/>
    </font>
    <font>
      <sz val="16"/>
      <color theme="4" tint="-0.249977111117893"/>
      <name val="TH SarabunPSK"/>
      <family val="2"/>
    </font>
    <font>
      <b/>
      <sz val="2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187" fontId="3" fillId="0" borderId="0" xfId="0" applyNumberFormat="1" applyFont="1" applyAlignment="1"/>
    <xf numFmtId="43" fontId="3" fillId="0" borderId="0" xfId="1" applyFont="1" applyAlignment="1"/>
    <xf numFmtId="188" fontId="3" fillId="0" borderId="0" xfId="0" applyNumberFormat="1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0" fontId="4" fillId="0" borderId="0" xfId="0" applyFont="1"/>
    <xf numFmtId="0" fontId="7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188" fontId="9" fillId="2" borderId="0" xfId="0" applyNumberFormat="1" applyFont="1" applyFill="1" applyAlignment="1"/>
    <xf numFmtId="0" fontId="6" fillId="2" borderId="1" xfId="0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187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quotePrefix="1" applyFont="1"/>
    <xf numFmtId="3" fontId="12" fillId="0" borderId="0" xfId="0" applyNumberFormat="1" applyFont="1"/>
    <xf numFmtId="0" fontId="0" fillId="0" borderId="0" xfId="0"/>
    <xf numFmtId="0" fontId="3" fillId="3" borderId="0" xfId="0" applyFont="1" applyFill="1" applyAlignment="1"/>
    <xf numFmtId="0" fontId="11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9" fillId="0" borderId="3" xfId="0" applyFont="1" applyBorder="1" applyAlignment="1"/>
    <xf numFmtId="0" fontId="3" fillId="0" borderId="3" xfId="0" applyFont="1" applyBorder="1" applyAlignment="1"/>
    <xf numFmtId="0" fontId="5" fillId="0" borderId="3" xfId="0" applyFont="1" applyBorder="1" applyAlignment="1"/>
    <xf numFmtId="0" fontId="3" fillId="0" borderId="4" xfId="0" applyFont="1" applyBorder="1" applyAlignment="1"/>
    <xf numFmtId="0" fontId="9" fillId="0" borderId="4" xfId="0" applyFont="1" applyBorder="1" applyAlignment="1"/>
    <xf numFmtId="187" fontId="2" fillId="0" borderId="4" xfId="0" applyNumberFormat="1" applyFont="1" applyBorder="1" applyAlignment="1"/>
    <xf numFmtId="0" fontId="9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87" fontId="9" fillId="0" borderId="4" xfId="0" applyNumberFormat="1" applyFont="1" applyBorder="1" applyAlignment="1">
      <alignment horizontal="center"/>
    </xf>
    <xf numFmtId="14" fontId="10" fillId="2" borderId="4" xfId="0" applyNumberFormat="1" applyFont="1" applyFill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87" fontId="9" fillId="0" borderId="3" xfId="0" applyNumberFormat="1" applyFont="1" applyBorder="1" applyAlignment="1">
      <alignment horizontal="center"/>
    </xf>
    <xf numFmtId="189" fontId="9" fillId="0" borderId="4" xfId="1" applyNumberFormat="1" applyFont="1" applyBorder="1" applyAlignment="1"/>
    <xf numFmtId="0" fontId="2" fillId="3" borderId="0" xfId="0" applyFont="1" applyFill="1" applyBorder="1"/>
    <xf numFmtId="49" fontId="6" fillId="3" borderId="0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87" fontId="2" fillId="0" borderId="0" xfId="0" applyNumberFormat="1" applyFont="1"/>
    <xf numFmtId="190" fontId="2" fillId="0" borderId="0" xfId="0" applyNumberFormat="1" applyFont="1"/>
    <xf numFmtId="0" fontId="2" fillId="0" borderId="0" xfId="0" quotePrefix="1" applyFont="1"/>
    <xf numFmtId="0" fontId="3" fillId="0" borderId="0" xfId="0" applyFont="1"/>
    <xf numFmtId="3" fontId="2" fillId="0" borderId="0" xfId="0" applyNumberFormat="1" applyFont="1"/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left"/>
    </xf>
    <xf numFmtId="191" fontId="2" fillId="0" borderId="0" xfId="0" applyNumberFormat="1" applyFont="1" applyAlignment="1">
      <alignment horizontal="left"/>
    </xf>
    <xf numFmtId="187" fontId="2" fillId="0" borderId="0" xfId="0" quotePrefix="1" applyNumberFormat="1" applyFont="1"/>
    <xf numFmtId="187" fontId="12" fillId="0" borderId="0" xfId="0" applyNumberFormat="1" applyFont="1"/>
    <xf numFmtId="49" fontId="2" fillId="0" borderId="0" xfId="0" applyNumberFormat="1" applyFont="1"/>
    <xf numFmtId="0" fontId="9" fillId="0" borderId="0" xfId="0" applyFont="1"/>
    <xf numFmtId="187" fontId="13" fillId="0" borderId="0" xfId="0" applyNumberFormat="1" applyFont="1"/>
    <xf numFmtId="0" fontId="13" fillId="0" borderId="0" xfId="0" applyFont="1"/>
    <xf numFmtId="190" fontId="13" fillId="0" borderId="0" xfId="0" applyNumberFormat="1" applyFont="1"/>
    <xf numFmtId="0" fontId="13" fillId="0" borderId="0" xfId="0" quotePrefix="1" applyFont="1"/>
    <xf numFmtId="187" fontId="13" fillId="0" borderId="0" xfId="0" quotePrefix="1" applyNumberFormat="1" applyFont="1"/>
    <xf numFmtId="3" fontId="13" fillId="0" borderId="0" xfId="0" applyNumberFormat="1" applyFont="1" applyAlignment="1">
      <alignment horizontal="left"/>
    </xf>
    <xf numFmtId="0" fontId="13" fillId="0" borderId="0" xfId="0" quotePrefix="1" applyFont="1" applyAlignment="1">
      <alignment horizontal="left"/>
    </xf>
    <xf numFmtId="3" fontId="13" fillId="0" borderId="0" xfId="0" applyNumberFormat="1" applyFont="1"/>
    <xf numFmtId="0" fontId="13" fillId="0" borderId="0" xfId="0" applyFont="1" applyAlignment="1">
      <alignment horizontal="left"/>
    </xf>
    <xf numFmtId="49" fontId="13" fillId="0" borderId="0" xfId="0" applyNumberFormat="1" applyFont="1"/>
    <xf numFmtId="49" fontId="13" fillId="0" borderId="0" xfId="0" quotePrefix="1" applyNumberFormat="1" applyFont="1"/>
    <xf numFmtId="18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88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/>
    <xf numFmtId="0" fontId="9" fillId="0" borderId="3" xfId="0" applyFont="1" applyBorder="1" applyAlignment="1">
      <alignment horizontal="center"/>
    </xf>
    <xf numFmtId="187" fontId="9" fillId="0" borderId="3" xfId="0" applyNumberFormat="1" applyFont="1" applyBorder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187" fontId="4" fillId="0" borderId="6" xfId="0" applyNumberFormat="1" applyFont="1" applyBorder="1" applyAlignment="1">
      <alignment horizontal="center"/>
    </xf>
    <xf numFmtId="187" fontId="4" fillId="0" borderId="7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88" fontId="9" fillId="2" borderId="0" xfId="0" applyNumberFormat="1" applyFont="1" applyFill="1" applyAlignment="1">
      <alignment horizontal="left"/>
    </xf>
    <xf numFmtId="189" fontId="9" fillId="0" borderId="4" xfId="1" applyNumberFormat="1" applyFont="1" applyBorder="1" applyAlignment="1">
      <alignment horizontal="left"/>
    </xf>
    <xf numFmtId="187" fontId="9" fillId="0" borderId="4" xfId="0" applyNumberFormat="1" applyFont="1" applyBorder="1" applyAlignment="1">
      <alignment horizontal="center"/>
    </xf>
    <xf numFmtId="189" fontId="9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47625</xdr:rowOff>
    </xdr:from>
    <xdr:to>
      <xdr:col>10</xdr:col>
      <xdr:colOff>238125</xdr:colOff>
      <xdr:row>3</xdr:row>
      <xdr:rowOff>171450</xdr:rowOff>
    </xdr:to>
    <xdr:pic>
      <xdr:nvPicPr>
        <xdr:cNvPr id="6" name="รูปภาพ 5" descr="logo.png">
          <a:extLst>
            <a:ext uri="{FF2B5EF4-FFF2-40B4-BE49-F238E27FC236}">
              <a16:creationId xmlns:a16="http://schemas.microsoft.com/office/drawing/2014/main" id="{D2301166-054C-45EA-A7AB-F458D049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47625"/>
          <a:ext cx="8953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257175</xdr:colOff>
      <xdr:row>0</xdr:row>
      <xdr:rowOff>19050</xdr:rowOff>
    </xdr:from>
    <xdr:to>
      <xdr:col>17</xdr:col>
      <xdr:colOff>247650</xdr:colOff>
      <xdr:row>4</xdr:row>
      <xdr:rowOff>19050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55A8A21-788E-47D8-8BF5-A33205E58563}"/>
            </a:ext>
          </a:extLst>
        </xdr:cNvPr>
        <xdr:cNvSpPr txBox="1">
          <a:spLocks noChangeArrowheads="1"/>
        </xdr:cNvSpPr>
      </xdr:nvSpPr>
      <xdr:spPr bwMode="auto">
        <a:xfrm>
          <a:off x="5076825" y="19050"/>
          <a:ext cx="1009650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  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สำหรับติด</a:t>
          </a:r>
          <a:endParaRPr lang="th-TH" sz="1600" b="0" i="0" u="none" strike="noStrike" baseline="0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รูปถ่าย 1 นิ้ว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BG38"/>
  <sheetViews>
    <sheetView tabSelected="1" zoomScaleNormal="100" workbookViewId="0">
      <pane ySplit="2" topLeftCell="A3" activePane="bottomLeft" state="frozen"/>
      <selection pane="bottomLeft" activeCell="BF13" sqref="BF13"/>
    </sheetView>
  </sheetViews>
  <sheetFormatPr defaultColWidth="14.42578125" defaultRowHeight="15.75" customHeight="1" x14ac:dyDescent="0.55000000000000004"/>
  <cols>
    <col min="1" max="1" width="30.85546875" style="2" customWidth="1"/>
    <col min="2" max="2" width="12.85546875" style="2" customWidth="1"/>
    <col min="3" max="3" width="18.7109375" style="6" customWidth="1"/>
    <col min="4" max="4" width="17.140625" style="17" customWidth="1"/>
    <col min="5" max="5" width="23.42578125" style="17" customWidth="1"/>
    <col min="6" max="6" width="22" style="17" customWidth="1"/>
    <col min="7" max="7" width="25.5703125" style="17" customWidth="1"/>
    <col min="8" max="8" width="24.5703125" style="17" customWidth="1"/>
    <col min="9" max="9" width="30.42578125" style="17" customWidth="1"/>
    <col min="10" max="10" width="26" style="17" customWidth="1"/>
    <col min="11" max="11" width="30.28515625" style="17" customWidth="1"/>
    <col min="12" max="12" width="14.85546875" style="17" customWidth="1"/>
    <col min="13" max="13" width="17.28515625" style="17" customWidth="1"/>
    <col min="14" max="15" width="8.42578125" style="17" customWidth="1"/>
    <col min="16" max="16" width="5.85546875" style="17" customWidth="1"/>
    <col min="17" max="17" width="17.140625" style="2" customWidth="1"/>
    <col min="18" max="20" width="8.28515625" style="2" customWidth="1"/>
    <col min="21" max="21" width="15.28515625" style="2" customWidth="1"/>
    <col min="22" max="22" width="14.140625" style="2" customWidth="1"/>
    <col min="23" max="23" width="16.5703125" style="2" customWidth="1"/>
    <col min="24" max="24" width="21.5703125" style="2" customWidth="1"/>
    <col min="25" max="26" width="21.5703125" style="4" customWidth="1"/>
    <col min="27" max="31" width="10.140625" style="2" customWidth="1"/>
    <col min="32" max="36" width="21.5703125" style="2" customWidth="1"/>
    <col min="37" max="37" width="16" style="2" customWidth="1"/>
    <col min="38" max="41" width="21.5703125" style="2" customWidth="1"/>
    <col min="42" max="42" width="26.5703125" style="2" customWidth="1"/>
    <col min="43" max="43" width="21.5703125" style="4" customWidth="1"/>
    <col min="44" max="44" width="21.5703125" style="2" customWidth="1"/>
    <col min="45" max="49" width="13.7109375" style="2" customWidth="1"/>
    <col min="50" max="52" width="21.5703125" style="2" customWidth="1"/>
    <col min="53" max="53" width="21.5703125" style="5" customWidth="1"/>
    <col min="54" max="56" width="21.5703125" style="2" customWidth="1"/>
    <col min="57" max="57" width="26.42578125" style="2" customWidth="1"/>
    <col min="58" max="64" width="21.5703125" style="2" customWidth="1"/>
    <col min="65" max="16384" width="14.42578125" style="2"/>
  </cols>
  <sheetData>
    <row r="1" spans="1:59" ht="64.5" customHeight="1" x14ac:dyDescent="0.9">
      <c r="D1" s="95" t="s">
        <v>106</v>
      </c>
    </row>
    <row r="2" spans="1:59" s="94" customFormat="1" ht="17.25" customHeight="1" x14ac:dyDescent="0.2">
      <c r="A2" s="89" t="s">
        <v>9</v>
      </c>
      <c r="B2" s="90" t="s">
        <v>0</v>
      </c>
      <c r="C2" s="91" t="s">
        <v>1</v>
      </c>
      <c r="D2" s="92" t="s">
        <v>2</v>
      </c>
      <c r="E2" s="92" t="s">
        <v>3</v>
      </c>
      <c r="F2" s="92" t="s">
        <v>4</v>
      </c>
      <c r="G2" s="92" t="s">
        <v>5</v>
      </c>
      <c r="H2" s="92" t="s">
        <v>6</v>
      </c>
      <c r="I2" s="92" t="s">
        <v>7</v>
      </c>
      <c r="J2" s="92" t="s">
        <v>8</v>
      </c>
      <c r="K2" s="92" t="s">
        <v>10</v>
      </c>
      <c r="L2" s="92" t="s">
        <v>11</v>
      </c>
      <c r="M2" s="92" t="s">
        <v>12</v>
      </c>
      <c r="N2" s="92" t="s">
        <v>13</v>
      </c>
      <c r="O2" s="92" t="s">
        <v>14</v>
      </c>
      <c r="P2" s="92" t="s">
        <v>15</v>
      </c>
      <c r="Q2" s="90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90" t="s">
        <v>22</v>
      </c>
      <c r="X2" s="90" t="s">
        <v>23</v>
      </c>
      <c r="Y2" s="89" t="s">
        <v>24</v>
      </c>
      <c r="Z2" s="89" t="s">
        <v>25</v>
      </c>
      <c r="AA2" s="90" t="s">
        <v>26</v>
      </c>
      <c r="AB2" s="90" t="s">
        <v>27</v>
      </c>
      <c r="AC2" s="90" t="s">
        <v>28</v>
      </c>
      <c r="AD2" s="90" t="s">
        <v>29</v>
      </c>
      <c r="AE2" s="90" t="s">
        <v>30</v>
      </c>
      <c r="AF2" s="90" t="s">
        <v>31</v>
      </c>
      <c r="AG2" s="90" t="s">
        <v>32</v>
      </c>
      <c r="AH2" s="90" t="s">
        <v>33</v>
      </c>
      <c r="AI2" s="90" t="s">
        <v>34</v>
      </c>
      <c r="AJ2" s="90" t="s">
        <v>35</v>
      </c>
      <c r="AK2" s="90" t="s">
        <v>36</v>
      </c>
      <c r="AL2" s="90" t="s">
        <v>37</v>
      </c>
      <c r="AM2" s="90" t="s">
        <v>38</v>
      </c>
      <c r="AN2" s="90" t="s">
        <v>39</v>
      </c>
      <c r="AO2" s="90" t="s">
        <v>40</v>
      </c>
      <c r="AP2" s="90" t="s">
        <v>41</v>
      </c>
      <c r="AQ2" s="89" t="s">
        <v>42</v>
      </c>
      <c r="AR2" s="90" t="s">
        <v>43</v>
      </c>
      <c r="AS2" s="90" t="s">
        <v>44</v>
      </c>
      <c r="AT2" s="90" t="s">
        <v>45</v>
      </c>
      <c r="AU2" s="90" t="s">
        <v>46</v>
      </c>
      <c r="AV2" s="90" t="s">
        <v>47</v>
      </c>
      <c r="AW2" s="90" t="s">
        <v>48</v>
      </c>
      <c r="AX2" s="90" t="s">
        <v>49</v>
      </c>
      <c r="AY2" s="90" t="s">
        <v>50</v>
      </c>
      <c r="AZ2" s="90" t="s">
        <v>51</v>
      </c>
      <c r="BA2" s="93" t="s">
        <v>52</v>
      </c>
      <c r="BB2" s="90" t="s">
        <v>53</v>
      </c>
      <c r="BC2" s="90" t="s">
        <v>54</v>
      </c>
      <c r="BD2" s="90" t="s">
        <v>55</v>
      </c>
      <c r="BE2" s="90" t="s">
        <v>56</v>
      </c>
      <c r="BF2" s="90" t="s">
        <v>57</v>
      </c>
      <c r="BG2" s="90" t="s">
        <v>58</v>
      </c>
    </row>
    <row r="3" spans="1:59" s="79" customFormat="1" ht="24" x14ac:dyDescent="0.55000000000000004">
      <c r="A3" s="78"/>
      <c r="C3" s="80"/>
      <c r="K3" s="81"/>
      <c r="Y3" s="78"/>
      <c r="Z3" s="82"/>
      <c r="AI3" s="83"/>
      <c r="AQ3" s="78"/>
      <c r="AR3" s="84"/>
      <c r="BA3" s="85"/>
      <c r="BF3" s="81"/>
      <c r="BG3" s="81"/>
    </row>
    <row r="4" spans="1:59" s="79" customFormat="1" ht="24" x14ac:dyDescent="0.55000000000000004">
      <c r="A4" s="78"/>
      <c r="C4" s="80"/>
      <c r="K4" s="81"/>
      <c r="Y4" s="78"/>
      <c r="Z4" s="82"/>
      <c r="AI4" s="83"/>
      <c r="AK4" s="81"/>
      <c r="AL4" s="81"/>
      <c r="AO4" s="81"/>
      <c r="AQ4" s="78"/>
      <c r="AR4" s="84"/>
      <c r="BA4" s="85"/>
      <c r="BC4" s="81"/>
      <c r="BD4" s="81"/>
    </row>
    <row r="5" spans="1:59" s="67" customFormat="1" ht="24" x14ac:dyDescent="0.55000000000000004">
      <c r="A5" s="64"/>
      <c r="B5" s="1"/>
      <c r="C5" s="65"/>
      <c r="D5" s="1"/>
      <c r="E5" s="1"/>
      <c r="F5" s="1"/>
      <c r="G5" s="1"/>
      <c r="H5" s="1"/>
      <c r="I5" s="1"/>
      <c r="J5" s="1"/>
      <c r="K5" s="6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4"/>
      <c r="Z5" s="76"/>
      <c r="AA5" s="1"/>
      <c r="AB5" s="1"/>
      <c r="AC5" s="1"/>
      <c r="AD5" s="1"/>
      <c r="AE5" s="1"/>
      <c r="AF5" s="1"/>
      <c r="AG5" s="1"/>
      <c r="AH5" s="1"/>
      <c r="AI5" s="72"/>
      <c r="AJ5" s="1"/>
      <c r="AK5" s="66"/>
      <c r="AL5" s="66"/>
      <c r="AM5" s="1"/>
      <c r="AN5" s="1"/>
      <c r="AO5" s="1"/>
      <c r="AP5" s="1"/>
      <c r="AQ5" s="64"/>
      <c r="AR5" s="73"/>
      <c r="AS5" s="1"/>
      <c r="AT5" s="1"/>
      <c r="AU5" s="1"/>
      <c r="AV5" s="1"/>
      <c r="AW5" s="1"/>
      <c r="AX5" s="1"/>
      <c r="AY5" s="1"/>
      <c r="AZ5" s="1"/>
      <c r="BA5" s="68"/>
      <c r="BB5" s="1"/>
      <c r="BC5" s="66"/>
      <c r="BD5" s="66"/>
      <c r="BE5" s="1"/>
      <c r="BF5" s="1"/>
      <c r="BG5" s="1"/>
    </row>
    <row r="6" spans="1:59" s="79" customFormat="1" ht="24" x14ac:dyDescent="0.55000000000000004">
      <c r="A6" s="78"/>
      <c r="C6" s="80"/>
      <c r="K6" s="81"/>
      <c r="Y6" s="78"/>
      <c r="Z6" s="82"/>
      <c r="AI6" s="86"/>
      <c r="AK6" s="81"/>
      <c r="AL6" s="81"/>
      <c r="AO6" s="81"/>
      <c r="AQ6" s="78"/>
      <c r="AR6" s="84"/>
      <c r="BA6" s="85"/>
      <c r="BC6" s="81"/>
      <c r="BD6" s="81"/>
      <c r="BF6" s="81"/>
      <c r="BG6" s="81"/>
    </row>
    <row r="7" spans="1:59" s="79" customFormat="1" ht="24" x14ac:dyDescent="0.55000000000000004">
      <c r="A7" s="78"/>
      <c r="C7" s="80"/>
      <c r="K7" s="81"/>
      <c r="Y7" s="78"/>
      <c r="Z7" s="88"/>
      <c r="AI7" s="86"/>
      <c r="AK7" s="81"/>
      <c r="AL7" s="81"/>
      <c r="AQ7" s="78"/>
      <c r="AR7" s="84"/>
      <c r="BA7" s="85"/>
      <c r="BC7" s="81"/>
      <c r="BD7" s="81"/>
    </row>
    <row r="8" spans="1:59" s="79" customFormat="1" ht="24" x14ac:dyDescent="0.55000000000000004">
      <c r="A8" s="78"/>
      <c r="C8" s="80"/>
      <c r="K8" s="81"/>
      <c r="Y8" s="78"/>
      <c r="Z8" s="87"/>
      <c r="AI8" s="86"/>
      <c r="AK8" s="81"/>
      <c r="AL8" s="81"/>
      <c r="AO8" s="81"/>
      <c r="AQ8" s="78"/>
      <c r="AR8" s="84"/>
      <c r="BA8" s="85"/>
      <c r="BC8" s="81"/>
      <c r="BD8" s="81"/>
    </row>
    <row r="9" spans="1:59" s="67" customFormat="1" ht="24" x14ac:dyDescent="0.55000000000000004">
      <c r="A9" s="64"/>
      <c r="B9" s="1"/>
      <c r="C9" s="65"/>
      <c r="D9" s="1"/>
      <c r="E9" s="1"/>
      <c r="F9" s="1"/>
      <c r="G9" s="1"/>
      <c r="H9" s="1"/>
      <c r="I9" s="1"/>
      <c r="J9" s="1"/>
      <c r="K9" s="6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64"/>
      <c r="Z9" s="74"/>
      <c r="AA9" s="1"/>
      <c r="AB9" s="1"/>
      <c r="AC9" s="1"/>
      <c r="AD9" s="1"/>
      <c r="AE9" s="1"/>
      <c r="AF9" s="1"/>
      <c r="AG9" s="1"/>
      <c r="AH9" s="1"/>
      <c r="AI9" s="70"/>
      <c r="AJ9" s="1"/>
      <c r="AK9" s="66"/>
      <c r="AL9" s="66"/>
      <c r="AM9" s="1"/>
      <c r="AN9" s="1"/>
      <c r="AO9" s="1"/>
      <c r="AP9" s="1"/>
      <c r="AQ9" s="64"/>
      <c r="AR9" s="71"/>
      <c r="AS9" s="1"/>
      <c r="AT9" s="1"/>
      <c r="AU9" s="1"/>
      <c r="AV9" s="1"/>
      <c r="AW9" s="1"/>
      <c r="AX9" s="1"/>
      <c r="AY9" s="1"/>
      <c r="AZ9" s="1"/>
      <c r="BA9" s="68"/>
      <c r="BB9" s="1"/>
      <c r="BC9" s="1"/>
      <c r="BD9" s="1"/>
      <c r="BE9" s="1"/>
      <c r="BF9" s="66"/>
      <c r="BG9" s="66"/>
    </row>
    <row r="10" spans="1:59" s="79" customFormat="1" ht="24" x14ac:dyDescent="0.55000000000000004">
      <c r="A10" s="78"/>
      <c r="C10" s="80"/>
      <c r="K10" s="81"/>
      <c r="Y10" s="78"/>
      <c r="Z10" s="82"/>
      <c r="AI10" s="83"/>
      <c r="AK10" s="81"/>
      <c r="AL10" s="81"/>
      <c r="AQ10" s="78"/>
      <c r="AR10" s="84"/>
      <c r="BA10" s="85"/>
      <c r="BC10" s="81"/>
      <c r="BD10" s="81"/>
      <c r="BF10" s="81"/>
      <c r="BG10" s="81"/>
    </row>
    <row r="11" spans="1:59" s="79" customFormat="1" ht="24" x14ac:dyDescent="0.55000000000000004">
      <c r="A11" s="78"/>
      <c r="C11" s="80"/>
      <c r="K11" s="81"/>
      <c r="Y11" s="78"/>
      <c r="Z11" s="82"/>
      <c r="AI11" s="83"/>
      <c r="AK11" s="81"/>
      <c r="AL11" s="81"/>
      <c r="AQ11" s="78"/>
      <c r="AR11" s="84"/>
      <c r="BC11" s="81"/>
      <c r="BD11" s="81"/>
      <c r="BF11" s="81"/>
      <c r="BG11" s="81"/>
    </row>
    <row r="12" spans="1:59" s="79" customFormat="1" ht="24" x14ac:dyDescent="0.55000000000000004">
      <c r="A12" s="78"/>
      <c r="C12" s="80"/>
      <c r="K12" s="81"/>
      <c r="Y12" s="78"/>
      <c r="Z12" s="82"/>
      <c r="AI12" s="83"/>
      <c r="AQ12" s="78"/>
      <c r="AR12" s="84"/>
      <c r="BA12" s="85"/>
    </row>
    <row r="13" spans="1:59" ht="15.75" customHeight="1" x14ac:dyDescent="0.55000000000000004">
      <c r="A13" s="34"/>
      <c r="B13" s="35"/>
      <c r="C13" s="36"/>
      <c r="D13" s="35"/>
      <c r="E13" s="35"/>
      <c r="F13" s="35"/>
      <c r="G13" s="35"/>
      <c r="H13" s="35"/>
      <c r="I13" s="35"/>
      <c r="J13" s="35"/>
      <c r="K13" s="81"/>
      <c r="L13" s="35"/>
      <c r="M13" s="35"/>
      <c r="N13" s="35"/>
      <c r="O13" s="35"/>
      <c r="P13" s="79"/>
      <c r="Q13" s="35"/>
      <c r="R13" s="35"/>
      <c r="S13" s="35"/>
      <c r="T13" s="35"/>
      <c r="U13" s="35"/>
      <c r="V13" s="35"/>
      <c r="W13" s="35"/>
      <c r="X13" s="35"/>
      <c r="Y13" s="36"/>
      <c r="Z13" s="82"/>
      <c r="AA13" s="35"/>
      <c r="AB13" s="35"/>
      <c r="AC13" s="35"/>
      <c r="AD13" s="35"/>
      <c r="AE13" s="35"/>
      <c r="AF13" s="35"/>
      <c r="AG13" s="35"/>
      <c r="AH13" s="37"/>
      <c r="AI13" s="37"/>
      <c r="AJ13" s="36"/>
      <c r="AK13" s="36"/>
      <c r="AL13" s="36"/>
      <c r="AM13" s="35"/>
      <c r="AN13" s="35"/>
      <c r="AO13" s="35"/>
      <c r="AP13" s="35"/>
      <c r="AQ13" s="36"/>
      <c r="AR13" s="84"/>
      <c r="AS13" s="35"/>
      <c r="AT13" s="35"/>
      <c r="AU13" s="35"/>
      <c r="AV13" s="35"/>
      <c r="AW13" s="35"/>
      <c r="AX13" s="35"/>
      <c r="AY13" s="35"/>
      <c r="AZ13" s="37"/>
      <c r="BA13" s="35"/>
      <c r="BB13" s="36"/>
      <c r="BC13" s="36"/>
      <c r="BD13" s="35"/>
      <c r="BE13" s="35"/>
      <c r="BF13" s="35"/>
      <c r="BG13" s="35"/>
    </row>
    <row r="14" spans="1:59" ht="15.75" customHeight="1" x14ac:dyDescent="0.55000000000000004">
      <c r="A14" s="34"/>
      <c r="B14" s="35"/>
      <c r="C14" s="36"/>
      <c r="D14" s="35"/>
      <c r="E14" s="35"/>
      <c r="F14" s="35"/>
      <c r="G14" s="35"/>
      <c r="H14" s="35"/>
      <c r="I14" s="35"/>
      <c r="J14" s="35"/>
      <c r="K14" s="81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Z14" s="82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6"/>
      <c r="AL14" s="36"/>
      <c r="AM14" s="35"/>
      <c r="AN14" s="36"/>
      <c r="AO14" s="35"/>
      <c r="AP14" s="35"/>
      <c r="AQ14" s="36"/>
      <c r="AR14" s="84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6"/>
      <c r="BD14" s="35"/>
      <c r="BE14" s="35"/>
      <c r="BF14" s="35"/>
      <c r="BG14" s="35"/>
    </row>
    <row r="15" spans="1:59" ht="15.75" customHeight="1" x14ac:dyDescent="0.55000000000000004">
      <c r="A15" s="34"/>
      <c r="B15" s="35"/>
      <c r="C15" s="36"/>
      <c r="D15" s="35"/>
      <c r="E15" s="35"/>
      <c r="F15" s="35"/>
      <c r="G15" s="35"/>
      <c r="H15" s="35"/>
      <c r="I15" s="35"/>
      <c r="J15" s="35"/>
      <c r="K15" s="36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75"/>
      <c r="AA15" s="35"/>
      <c r="AB15" s="35"/>
      <c r="AC15" s="35"/>
      <c r="AD15" s="35"/>
      <c r="AE15" s="35"/>
      <c r="AF15" s="35"/>
      <c r="AG15" s="35"/>
      <c r="AH15" s="37"/>
      <c r="AI15" s="35"/>
      <c r="AJ15" s="36"/>
      <c r="AK15" s="36"/>
      <c r="AL15" s="35"/>
      <c r="AM15" s="35"/>
      <c r="AN15" s="35"/>
      <c r="AO15" s="35"/>
      <c r="AP15" s="35"/>
      <c r="AQ15" s="36"/>
      <c r="AR15" s="35"/>
      <c r="AS15" s="35"/>
      <c r="AT15" s="35"/>
      <c r="AU15" s="35"/>
      <c r="AV15" s="35"/>
      <c r="AW15" s="35"/>
      <c r="AX15" s="35"/>
      <c r="AY15" s="35"/>
      <c r="AZ15" s="37"/>
      <c r="BA15" s="35"/>
      <c r="BB15" s="36"/>
      <c r="BC15" s="36"/>
      <c r="BD15" s="35"/>
      <c r="BE15" s="35"/>
      <c r="BF15" s="35"/>
      <c r="BG15" s="35"/>
    </row>
    <row r="16" spans="1:59" ht="15.75" customHeight="1" x14ac:dyDescent="0.55000000000000004">
      <c r="A16" s="34"/>
      <c r="B16" s="35"/>
      <c r="C16" s="36"/>
      <c r="D16" s="35"/>
      <c r="E16" s="35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75"/>
      <c r="AA16" s="35"/>
      <c r="AB16" s="35"/>
      <c r="AC16" s="35"/>
      <c r="AD16" s="35"/>
      <c r="AE16" s="35"/>
      <c r="AF16" s="35"/>
      <c r="AG16" s="35"/>
      <c r="AH16" s="37"/>
      <c r="AI16" s="35"/>
      <c r="AJ16" s="35"/>
      <c r="AK16" s="35"/>
      <c r="AL16" s="35"/>
      <c r="AM16" s="35"/>
      <c r="AN16" s="35"/>
      <c r="AO16" s="35"/>
      <c r="AP16" s="35"/>
      <c r="AQ16" s="36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</row>
    <row r="17" spans="1:59" ht="15.75" customHeight="1" x14ac:dyDescent="0.55000000000000004">
      <c r="A17" s="34"/>
      <c r="B17" s="35"/>
      <c r="C17" s="36"/>
      <c r="D17" s="35"/>
      <c r="E17" s="35"/>
      <c r="F17" s="35"/>
      <c r="G17" s="35"/>
      <c r="H17" s="35"/>
      <c r="I17" s="35"/>
      <c r="J17" s="35"/>
      <c r="K17" s="36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7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8"/>
      <c r="AO17" s="35"/>
      <c r="AP17" s="35"/>
      <c r="AQ17" s="36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</row>
    <row r="18" spans="1:59" ht="15.75" customHeight="1" x14ac:dyDescent="0.55000000000000004">
      <c r="A18" s="34"/>
      <c r="B18" s="35"/>
      <c r="C18" s="36"/>
      <c r="D18" s="35"/>
      <c r="E18" s="35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75"/>
      <c r="AA18" s="35"/>
      <c r="AB18" s="35"/>
      <c r="AC18" s="35"/>
      <c r="AD18" s="35"/>
      <c r="AE18" s="35"/>
      <c r="AF18" s="35"/>
      <c r="AG18" s="35"/>
      <c r="AH18" s="37"/>
      <c r="AI18" s="35"/>
      <c r="AJ18" s="35"/>
      <c r="AK18" s="35"/>
      <c r="AL18" s="35"/>
      <c r="AM18" s="38"/>
      <c r="AN18" s="35"/>
      <c r="AO18" s="35"/>
      <c r="AP18" s="35"/>
      <c r="AQ18" s="36"/>
      <c r="AR18" s="35"/>
      <c r="AS18" s="35"/>
      <c r="AT18" s="35"/>
      <c r="AU18" s="35"/>
      <c r="AV18" s="35"/>
      <c r="AW18" s="35"/>
      <c r="AX18" s="35"/>
      <c r="AY18" s="35"/>
      <c r="AZ18" s="37"/>
      <c r="BA18" s="35"/>
      <c r="BB18" s="35"/>
      <c r="BC18" s="35"/>
      <c r="BD18" s="35"/>
      <c r="BE18" s="38"/>
      <c r="BF18" s="36"/>
      <c r="BG18" s="35"/>
    </row>
    <row r="19" spans="1:59" ht="15.75" customHeight="1" x14ac:dyDescent="0.55000000000000004">
      <c r="A19" s="34"/>
      <c r="B19" s="35"/>
      <c r="C19" s="36"/>
      <c r="D19" s="35"/>
      <c r="E19" s="35"/>
      <c r="F19" s="35"/>
      <c r="G19" s="35"/>
      <c r="H19" s="35"/>
      <c r="I19" s="35"/>
      <c r="J19" s="35"/>
      <c r="K19" s="36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7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6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</row>
    <row r="20" spans="1:59" ht="15.75" customHeight="1" x14ac:dyDescent="0.55000000000000004">
      <c r="A20" s="34"/>
      <c r="B20" s="35"/>
      <c r="C20" s="36"/>
      <c r="D20" s="35"/>
      <c r="E20" s="35"/>
      <c r="F20" s="35"/>
      <c r="G20" s="35"/>
      <c r="H20" s="35"/>
      <c r="I20" s="35"/>
      <c r="J20" s="35"/>
      <c r="K20" s="36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7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6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</row>
    <row r="21" spans="1:59" ht="15.75" customHeight="1" x14ac:dyDescent="0.55000000000000004">
      <c r="A21" s="34"/>
      <c r="B21" s="35"/>
      <c r="C21" s="36"/>
      <c r="D21" s="35"/>
      <c r="E21" s="35"/>
      <c r="F21" s="35"/>
      <c r="G21" s="35"/>
      <c r="H21" s="35"/>
      <c r="I21" s="35"/>
      <c r="J21" s="35"/>
      <c r="K21" s="36"/>
      <c r="L21" s="35"/>
      <c r="M21" s="35"/>
      <c r="N21" s="35"/>
      <c r="O21" s="35"/>
      <c r="P21" s="38"/>
      <c r="Q21" s="35"/>
      <c r="R21" s="35"/>
      <c r="S21" s="35"/>
      <c r="T21" s="35"/>
      <c r="U21" s="35"/>
      <c r="V21" s="35"/>
      <c r="W21" s="35"/>
      <c r="X21" s="35"/>
      <c r="Y21" s="36"/>
      <c r="Z21" s="75"/>
      <c r="AA21" s="35"/>
      <c r="AB21" s="35"/>
      <c r="AC21" s="35"/>
      <c r="AD21" s="35"/>
      <c r="AE21" s="35"/>
      <c r="AF21" s="35"/>
      <c r="AG21" s="35"/>
      <c r="AH21" s="37"/>
      <c r="AI21" s="35"/>
      <c r="AJ21" s="36"/>
      <c r="AK21" s="36"/>
      <c r="AL21" s="35"/>
      <c r="AM21" s="38"/>
      <c r="AN21" s="38"/>
      <c r="AO21" s="35"/>
      <c r="AP21" s="35"/>
      <c r="AQ21" s="36"/>
      <c r="AR21" s="35"/>
      <c r="AS21" s="35"/>
      <c r="AT21" s="35"/>
      <c r="AU21" s="35"/>
      <c r="AV21" s="35"/>
      <c r="AW21" s="35"/>
      <c r="AX21" s="35"/>
      <c r="AY21" s="35"/>
      <c r="AZ21" s="37"/>
      <c r="BA21" s="35"/>
      <c r="BB21" s="35"/>
      <c r="BC21" s="36"/>
      <c r="BD21" s="35"/>
      <c r="BE21" s="38"/>
      <c r="BF21" s="38"/>
      <c r="BG21" s="35"/>
    </row>
    <row r="22" spans="1:59" ht="15.75" customHeight="1" x14ac:dyDescent="0.55000000000000004">
      <c r="A22" s="34"/>
      <c r="B22" s="35"/>
      <c r="C22" s="36"/>
      <c r="D22" s="35"/>
      <c r="E22" s="35"/>
      <c r="F22" s="35"/>
      <c r="G22" s="35"/>
      <c r="H22" s="35"/>
      <c r="I22" s="35"/>
      <c r="J22" s="35"/>
      <c r="K22" s="36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Z22" s="75"/>
      <c r="AA22" s="35"/>
      <c r="AB22" s="35"/>
      <c r="AC22" s="35"/>
      <c r="AD22" s="35"/>
      <c r="AE22" s="35"/>
      <c r="AF22" s="35"/>
      <c r="AG22" s="35"/>
      <c r="AH22" s="37"/>
      <c r="AI22" s="35"/>
      <c r="AJ22" s="36"/>
      <c r="AK22" s="36"/>
      <c r="AL22" s="35"/>
      <c r="AM22" s="38"/>
      <c r="AN22" s="38"/>
      <c r="AO22" s="35"/>
      <c r="AP22" s="35"/>
      <c r="AQ22" s="36"/>
      <c r="AR22" s="35"/>
      <c r="AS22" s="35"/>
      <c r="AT22" s="35"/>
      <c r="AU22" s="35"/>
      <c r="AV22" s="35"/>
      <c r="AW22" s="35"/>
      <c r="AX22" s="35"/>
      <c r="AY22" s="35"/>
      <c r="AZ22" s="37"/>
      <c r="BA22" s="35"/>
      <c r="BB22" s="36"/>
      <c r="BC22" s="36"/>
      <c r="BD22" s="35"/>
      <c r="BE22" s="38"/>
      <c r="BF22" s="38"/>
      <c r="BG22" s="35"/>
    </row>
    <row r="23" spans="1:59" ht="15.75" customHeight="1" x14ac:dyDescent="0.55000000000000004">
      <c r="A23" s="34"/>
      <c r="B23" s="35"/>
      <c r="C23" s="36"/>
      <c r="D23" s="35"/>
      <c r="E23" s="35"/>
      <c r="F23" s="35"/>
      <c r="G23" s="35"/>
      <c r="H23" s="35"/>
      <c r="I23" s="35"/>
      <c r="J23" s="35"/>
      <c r="K23" s="36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  <c r="Z23" s="7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6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</row>
    <row r="24" spans="1:59" ht="15.75" customHeight="1" x14ac:dyDescent="0.55000000000000004">
      <c r="A24" s="34"/>
      <c r="B24" s="35"/>
      <c r="C24" s="36"/>
      <c r="D24" s="35"/>
      <c r="E24" s="35"/>
      <c r="F24" s="35"/>
      <c r="G24" s="35"/>
      <c r="H24" s="35"/>
      <c r="I24" s="35"/>
      <c r="J24" s="35"/>
      <c r="K24" s="36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  <c r="Z24" s="7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6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</row>
    <row r="25" spans="1:59" ht="15.75" customHeight="1" x14ac:dyDescent="0.55000000000000004">
      <c r="A25" s="34"/>
      <c r="B25" s="35"/>
      <c r="C25" s="36"/>
      <c r="D25" s="35"/>
      <c r="E25" s="35"/>
      <c r="F25" s="35"/>
      <c r="G25" s="35"/>
      <c r="H25" s="35"/>
      <c r="I25" s="35"/>
      <c r="J25" s="35"/>
      <c r="K25" s="36"/>
      <c r="L25" s="35"/>
      <c r="M25" s="35"/>
      <c r="N25" s="35"/>
      <c r="O25" s="35"/>
      <c r="P25" s="38"/>
      <c r="Q25" s="35"/>
      <c r="R25" s="35"/>
      <c r="S25" s="38"/>
      <c r="T25" s="35"/>
      <c r="U25" s="35"/>
      <c r="V25" s="35"/>
      <c r="W25" s="35"/>
      <c r="X25" s="35"/>
      <c r="Y25" s="36"/>
      <c r="Z25" s="75"/>
      <c r="AA25" s="35"/>
      <c r="AB25" s="35"/>
      <c r="AC25" s="35"/>
      <c r="AD25" s="35"/>
      <c r="AE25" s="35"/>
      <c r="AF25" s="35"/>
      <c r="AG25" s="35"/>
      <c r="AH25" s="35"/>
      <c r="AI25" s="35"/>
      <c r="AJ25" s="36"/>
      <c r="AK25" s="36"/>
      <c r="AL25" s="35"/>
      <c r="AM25" s="38"/>
      <c r="AN25" s="35"/>
      <c r="AO25" s="35"/>
      <c r="AP25" s="35"/>
      <c r="AQ25" s="36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6"/>
      <c r="BC25" s="36"/>
      <c r="BD25" s="35"/>
      <c r="BE25" s="38"/>
      <c r="BF25" s="38"/>
      <c r="BG25" s="35"/>
    </row>
    <row r="26" spans="1:59" ht="15.75" customHeight="1" x14ac:dyDescent="0.55000000000000004">
      <c r="A26" s="34"/>
      <c r="B26" s="35"/>
      <c r="C26" s="36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35"/>
      <c r="O26" s="35"/>
      <c r="P26" s="38"/>
      <c r="Q26" s="35"/>
      <c r="R26" s="35"/>
      <c r="S26" s="35"/>
      <c r="T26" s="35"/>
      <c r="U26" s="35"/>
      <c r="V26" s="35"/>
      <c r="W26" s="35"/>
      <c r="X26" s="35"/>
      <c r="Y26" s="36"/>
      <c r="Z26" s="75"/>
      <c r="AA26" s="35"/>
      <c r="AB26" s="35"/>
      <c r="AC26" s="35"/>
      <c r="AD26" s="35"/>
      <c r="AE26" s="35"/>
      <c r="AF26" s="35"/>
      <c r="AG26" s="35"/>
      <c r="AH26" s="37"/>
      <c r="AI26" s="35"/>
      <c r="AJ26" s="36"/>
      <c r="AK26" s="36"/>
      <c r="AL26" s="35"/>
      <c r="AM26" s="38"/>
      <c r="AN26" s="36"/>
      <c r="AO26" s="35"/>
      <c r="AP26" s="35"/>
      <c r="AQ26" s="36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6"/>
      <c r="BC26" s="36"/>
      <c r="BD26" s="35"/>
      <c r="BE26" s="38"/>
      <c r="BF26" s="36"/>
      <c r="BG26" s="35"/>
    </row>
    <row r="27" spans="1:59" ht="15.75" customHeight="1" x14ac:dyDescent="0.55000000000000004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6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  <c r="Z27" s="7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36"/>
      <c r="AL27" s="35"/>
      <c r="AM27" s="38"/>
      <c r="AN27" s="36"/>
      <c r="AO27" s="35"/>
      <c r="AP27" s="35"/>
      <c r="AQ27" s="36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6"/>
      <c r="BD27" s="35"/>
      <c r="BE27" s="38"/>
      <c r="BF27" s="38"/>
      <c r="BG27" s="35"/>
    </row>
    <row r="28" spans="1:59" ht="15.75" customHeight="1" x14ac:dyDescent="0.55000000000000004">
      <c r="A28" s="34"/>
      <c r="B28" s="35"/>
      <c r="C28" s="36"/>
      <c r="D28" s="35"/>
      <c r="E28" s="35"/>
      <c r="F28" s="35"/>
      <c r="G28" s="35"/>
      <c r="H28" s="35"/>
      <c r="I28" s="35"/>
      <c r="J28" s="35"/>
      <c r="K28" s="36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75"/>
      <c r="AA28" s="35"/>
      <c r="AB28" s="35"/>
      <c r="AC28" s="35"/>
      <c r="AD28" s="35"/>
      <c r="AE28" s="35"/>
      <c r="AF28" s="35"/>
      <c r="AG28" s="35"/>
      <c r="AH28" s="35"/>
      <c r="AI28" s="35"/>
      <c r="AJ28" s="36"/>
      <c r="AK28" s="36"/>
      <c r="AL28" s="35"/>
      <c r="AM28" s="35"/>
      <c r="AN28" s="35"/>
      <c r="AO28" s="35"/>
      <c r="AP28" s="35"/>
      <c r="AQ28" s="36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6"/>
      <c r="BC28" s="36"/>
      <c r="BD28" s="35"/>
      <c r="BE28" s="35"/>
      <c r="BF28" s="35"/>
      <c r="BG28" s="35"/>
    </row>
    <row r="29" spans="1:59" ht="15.75" customHeight="1" x14ac:dyDescent="0.55000000000000004">
      <c r="A29" s="34"/>
      <c r="B29" s="35"/>
      <c r="C29" s="36"/>
      <c r="D29" s="35"/>
      <c r="E29" s="35"/>
      <c r="F29" s="35"/>
      <c r="G29" s="35"/>
      <c r="H29" s="35"/>
      <c r="I29" s="35"/>
      <c r="J29" s="35"/>
      <c r="K29" s="36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  <c r="Z29" s="75"/>
      <c r="AA29" s="35"/>
      <c r="AB29" s="35"/>
      <c r="AC29" s="35"/>
      <c r="AD29" s="35"/>
      <c r="AE29" s="35"/>
      <c r="AF29" s="35"/>
      <c r="AG29" s="35"/>
      <c r="AH29" s="35"/>
      <c r="AI29" s="35"/>
      <c r="AJ29" s="36"/>
      <c r="AK29" s="36"/>
      <c r="AL29" s="35"/>
      <c r="AM29" s="35"/>
      <c r="AN29" s="35"/>
      <c r="AO29" s="35"/>
      <c r="AP29" s="35"/>
      <c r="AQ29" s="36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6"/>
      <c r="BC29" s="36"/>
      <c r="BD29" s="35"/>
      <c r="BE29" s="35"/>
      <c r="BF29" s="35"/>
      <c r="BG29" s="35"/>
    </row>
    <row r="30" spans="1:59" ht="15.75" customHeight="1" x14ac:dyDescent="0.55000000000000004">
      <c r="A30" s="34"/>
      <c r="B30" s="35"/>
      <c r="C30" s="36"/>
      <c r="D30" s="35"/>
      <c r="E30" s="35"/>
      <c r="F30" s="35"/>
      <c r="G30" s="35"/>
      <c r="H30" s="35"/>
      <c r="I30" s="35"/>
      <c r="J30" s="35"/>
      <c r="K30" s="36"/>
      <c r="L30" s="35"/>
      <c r="M30" s="35"/>
      <c r="N30" s="35"/>
      <c r="O30" s="35"/>
      <c r="P30" s="35"/>
      <c r="Q30" s="35"/>
      <c r="R30" s="35"/>
      <c r="S30" s="38"/>
      <c r="T30" s="35"/>
      <c r="U30" s="35"/>
      <c r="V30" s="35"/>
      <c r="W30" s="35"/>
      <c r="X30" s="35"/>
      <c r="Y30" s="36"/>
      <c r="Z30" s="7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6"/>
      <c r="AL30" s="35"/>
      <c r="AM30" s="35"/>
      <c r="AN30" s="35"/>
      <c r="AO30" s="35"/>
      <c r="AP30" s="35"/>
      <c r="AQ30" s="36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6"/>
      <c r="BC30" s="36"/>
      <c r="BD30" s="35"/>
      <c r="BE30" s="35"/>
      <c r="BF30" s="35"/>
      <c r="BG30" s="35"/>
    </row>
    <row r="31" spans="1:59" ht="15.75" customHeight="1" x14ac:dyDescent="0.55000000000000004">
      <c r="A31" s="34"/>
      <c r="B31" s="35"/>
      <c r="C31" s="36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75"/>
      <c r="AA31" s="35"/>
      <c r="AB31" s="35"/>
      <c r="AC31" s="35"/>
      <c r="AD31" s="35"/>
      <c r="AE31" s="35"/>
      <c r="AF31" s="35"/>
      <c r="AG31" s="35"/>
      <c r="AH31" s="37"/>
      <c r="AI31" s="35"/>
      <c r="AJ31" s="35"/>
      <c r="AK31" s="36"/>
      <c r="AL31" s="35"/>
      <c r="AM31" s="35"/>
      <c r="AN31" s="35"/>
      <c r="AO31" s="35"/>
      <c r="AP31" s="35"/>
      <c r="AQ31" s="3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6"/>
      <c r="BD31" s="35"/>
      <c r="BE31" s="35"/>
      <c r="BF31" s="36"/>
      <c r="BG31" s="35"/>
    </row>
    <row r="32" spans="1:59" ht="15.75" customHeight="1" x14ac:dyDescent="0.55000000000000004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7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6"/>
      <c r="AL32" s="35"/>
      <c r="AM32" s="35"/>
      <c r="AN32" s="36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6"/>
      <c r="BC32" s="36"/>
      <c r="BD32" s="35"/>
      <c r="BE32" s="35"/>
      <c r="BF32" s="36"/>
      <c r="BG32" s="35"/>
    </row>
    <row r="33" spans="1:59" ht="15.75" customHeight="1" x14ac:dyDescent="0.55000000000000004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7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6"/>
      <c r="AL33" s="35"/>
      <c r="AM33" s="35"/>
      <c r="AN33" s="36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6"/>
      <c r="BC33" s="36"/>
      <c r="BD33" s="35"/>
      <c r="BE33" s="35"/>
      <c r="BF33" s="36"/>
      <c r="BG33" s="35"/>
    </row>
    <row r="34" spans="1:59" ht="15.75" customHeight="1" x14ac:dyDescent="0.55000000000000004">
      <c r="A34" s="34"/>
      <c r="B34" s="35"/>
      <c r="C34" s="36"/>
      <c r="D34" s="35"/>
      <c r="E34" s="35"/>
      <c r="F34" s="35"/>
      <c r="G34" s="35"/>
      <c r="H34" s="35"/>
      <c r="I34" s="35"/>
      <c r="J34" s="35"/>
      <c r="K34" s="36"/>
      <c r="L34" s="35"/>
      <c r="M34" s="35"/>
      <c r="N34" s="35"/>
      <c r="O34" s="35"/>
      <c r="P34" s="38"/>
      <c r="Q34" s="35"/>
      <c r="R34" s="35"/>
      <c r="S34" s="35"/>
      <c r="T34" s="35"/>
      <c r="U34" s="35"/>
      <c r="V34" s="35"/>
      <c r="W34" s="35"/>
      <c r="X34" s="35"/>
      <c r="Y34" s="36"/>
      <c r="Z34" s="75"/>
      <c r="AA34" s="35"/>
      <c r="AB34" s="35"/>
      <c r="AC34" s="35"/>
      <c r="AD34" s="35"/>
      <c r="AE34" s="35"/>
      <c r="AF34" s="35"/>
      <c r="AG34" s="35"/>
      <c r="AH34" s="37"/>
      <c r="AI34" s="35"/>
      <c r="AJ34" s="35"/>
      <c r="AK34" s="36"/>
      <c r="AL34" s="35"/>
      <c r="AM34" s="35"/>
      <c r="AN34" s="38"/>
      <c r="AO34" s="35"/>
      <c r="AP34" s="35"/>
      <c r="AQ34" s="36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6"/>
      <c r="BD34" s="35"/>
      <c r="BE34" s="35"/>
      <c r="BF34" s="35"/>
      <c r="BG34" s="35"/>
    </row>
    <row r="35" spans="1:59" ht="15.75" customHeight="1" x14ac:dyDescent="0.55000000000000004">
      <c r="A35" s="34"/>
      <c r="B35" s="35"/>
      <c r="C35" s="36"/>
      <c r="D35" s="35"/>
      <c r="E35" s="35"/>
      <c r="F35" s="35"/>
      <c r="G35" s="35"/>
      <c r="H35" s="35"/>
      <c r="I35" s="35"/>
      <c r="J35" s="35"/>
      <c r="K35" s="36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75"/>
      <c r="AA35" s="35"/>
      <c r="AB35" s="35"/>
      <c r="AC35" s="35"/>
      <c r="AD35" s="35"/>
      <c r="AE35" s="35"/>
      <c r="AF35" s="35"/>
      <c r="AG35" s="35"/>
      <c r="AH35" s="37"/>
      <c r="AI35" s="35"/>
      <c r="AJ35" s="35"/>
      <c r="AK35" s="36"/>
      <c r="AL35" s="35"/>
      <c r="AM35" s="35"/>
      <c r="AN35" s="35"/>
      <c r="AO35" s="35"/>
      <c r="AP35" s="35"/>
      <c r="AQ35" s="36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5"/>
      <c r="BE35" s="35"/>
      <c r="BF35" s="35"/>
      <c r="BG35" s="35"/>
    </row>
    <row r="36" spans="1:59" ht="15.75" customHeight="1" x14ac:dyDescent="0.55000000000000004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75"/>
      <c r="AA36" s="35"/>
      <c r="AB36" s="35"/>
      <c r="AC36" s="35"/>
      <c r="AD36" s="35"/>
      <c r="AE36" s="35"/>
      <c r="AF36" s="35"/>
      <c r="AG36" s="35"/>
      <c r="AH36" s="37"/>
      <c r="AI36" s="35"/>
      <c r="AJ36" s="35"/>
      <c r="AK36" s="35"/>
      <c r="AL36" s="35"/>
      <c r="AM36" s="35"/>
      <c r="AN36" s="35"/>
      <c r="AO36" s="35"/>
      <c r="AP36" s="35"/>
      <c r="AQ36" s="36"/>
      <c r="AR36" s="35"/>
      <c r="AS36" s="35"/>
      <c r="AT36" s="35"/>
      <c r="AU36" s="35"/>
      <c r="AV36" s="35"/>
      <c r="AW36" s="35"/>
      <c r="AX36" s="35"/>
      <c r="AY36" s="35"/>
      <c r="AZ36" s="37"/>
      <c r="BA36" s="35"/>
      <c r="BB36" s="36"/>
      <c r="BC36" s="36"/>
      <c r="BD36" s="35"/>
      <c r="BE36" s="35"/>
      <c r="BF36" s="35"/>
      <c r="BG36" s="35"/>
    </row>
    <row r="37" spans="1:59" ht="15.75" customHeight="1" x14ac:dyDescent="0.55000000000000004">
      <c r="A37" s="34"/>
      <c r="B37" s="35"/>
      <c r="C37" s="36"/>
      <c r="D37" s="35"/>
      <c r="E37" s="35"/>
      <c r="F37" s="35"/>
      <c r="G37" s="35"/>
      <c r="H37" s="35"/>
      <c r="I37" s="35"/>
      <c r="J37" s="35"/>
      <c r="K37" s="36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  <c r="Z37" s="75"/>
      <c r="AA37" s="35"/>
      <c r="AB37" s="35"/>
      <c r="AC37" s="35"/>
      <c r="AD37" s="35"/>
      <c r="AE37" s="35"/>
      <c r="AF37" s="35"/>
      <c r="AG37" s="35"/>
      <c r="AH37" s="37"/>
      <c r="AI37" s="35"/>
      <c r="AJ37" s="35"/>
      <c r="AK37" s="36"/>
      <c r="AL37" s="35"/>
      <c r="AM37" s="35"/>
      <c r="AN37" s="35"/>
      <c r="AO37" s="35"/>
      <c r="AP37" s="35"/>
      <c r="AQ37" s="36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6"/>
      <c r="BD37" s="35"/>
      <c r="BE37" s="35"/>
      <c r="BF37" s="35"/>
      <c r="BG37" s="35"/>
    </row>
    <row r="38" spans="1:59" ht="15.75" customHeight="1" x14ac:dyDescent="0.55000000000000004">
      <c r="A38" s="34"/>
      <c r="B38" s="35"/>
      <c r="C38" s="36"/>
      <c r="D38" s="35"/>
      <c r="E38" s="35"/>
      <c r="F38" s="35"/>
      <c r="G38" s="35"/>
      <c r="H38" s="35"/>
      <c r="I38" s="35"/>
      <c r="J38" s="35"/>
      <c r="K38" s="36"/>
      <c r="L38" s="35"/>
      <c r="M38" s="35"/>
      <c r="N38" s="35"/>
      <c r="O38" s="35"/>
      <c r="P38" s="35"/>
      <c r="Q38" s="36"/>
      <c r="R38" s="35"/>
      <c r="S38" s="35"/>
      <c r="T38" s="35"/>
      <c r="U38" s="35"/>
      <c r="V38" s="35"/>
      <c r="W38" s="35"/>
      <c r="X38" s="35"/>
      <c r="Y38" s="36"/>
      <c r="Z38" s="75"/>
      <c r="AA38" s="35"/>
      <c r="AB38" s="35"/>
      <c r="AC38" s="35"/>
      <c r="AD38" s="35"/>
      <c r="AE38" s="35"/>
      <c r="AF38" s="35"/>
      <c r="AG38" s="35"/>
      <c r="AH38" s="35"/>
      <c r="AI38" s="35"/>
      <c r="AJ38" s="36"/>
      <c r="AK38" s="36"/>
      <c r="AL38" s="35"/>
      <c r="AM38" s="35"/>
      <c r="AN38" s="35"/>
      <c r="AO38" s="35"/>
      <c r="AP38" s="35"/>
      <c r="AQ38" s="36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6"/>
      <c r="BC38" s="36"/>
      <c r="BD38" s="35"/>
      <c r="BE38" s="35"/>
      <c r="BF38" s="35"/>
      <c r="BG38" s="35"/>
    </row>
  </sheetData>
  <printOptions horizontalCentered="1" gridLines="1"/>
  <pageMargins left="0.7" right="0.7" top="0.75" bottom="0.75" header="0" footer="0"/>
  <pageSetup paperSize="9" scale="10" fitToHeight="0" pageOrder="overThenDown" orientation="landscape" cellComments="atEnd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E0B7-D787-4375-8D62-49B5C144CE20}">
  <sheetPr>
    <tabColor rgb="FFFF0000"/>
  </sheetPr>
  <dimension ref="A1:S64"/>
  <sheetViews>
    <sheetView showGridLines="0" workbookViewId="0">
      <selection activeCell="Z23" sqref="Z23"/>
    </sheetView>
  </sheetViews>
  <sheetFormatPr defaultRowHeight="24" x14ac:dyDescent="0.55000000000000004"/>
  <cols>
    <col min="1" max="1" width="2" style="2" customWidth="1"/>
    <col min="2" max="2" width="6.28515625" style="2" customWidth="1"/>
    <col min="3" max="3" width="5" style="2" customWidth="1"/>
    <col min="4" max="4" width="2.85546875" style="2" customWidth="1"/>
    <col min="5" max="5" width="8.85546875" style="2" customWidth="1"/>
    <col min="6" max="6" width="3.7109375" style="2" customWidth="1"/>
    <col min="7" max="7" width="5" style="2" customWidth="1"/>
    <col min="8" max="8" width="5.85546875" style="2" customWidth="1"/>
    <col min="9" max="10" width="7" style="2" customWidth="1"/>
    <col min="11" max="11" width="5" style="2" customWidth="1"/>
    <col min="12" max="12" width="6.5703125" style="2" customWidth="1"/>
    <col min="13" max="13" width="8" style="2" customWidth="1"/>
    <col min="14" max="14" width="4" style="2" customWidth="1"/>
    <col min="15" max="15" width="3.85546875" style="2" customWidth="1"/>
    <col min="16" max="16" width="3.5703125" style="2" customWidth="1"/>
    <col min="17" max="17" width="3.85546875" style="2" customWidth="1"/>
    <col min="18" max="18" width="4.140625" style="2" customWidth="1"/>
    <col min="19" max="19" width="5" style="2" customWidth="1"/>
    <col min="20" max="16384" width="9.140625" style="2"/>
  </cols>
  <sheetData>
    <row r="1" spans="1:19" x14ac:dyDescent="0.55000000000000004">
      <c r="B1" s="98"/>
      <c r="C1" s="99"/>
      <c r="D1" s="99"/>
      <c r="E1" s="100"/>
    </row>
    <row r="2" spans="1:19" x14ac:dyDescent="0.55000000000000004">
      <c r="B2" s="25" t="s">
        <v>60</v>
      </c>
      <c r="C2" s="26"/>
      <c r="D2" s="14"/>
      <c r="E2" s="24"/>
    </row>
    <row r="3" spans="1:19" x14ac:dyDescent="0.55000000000000004">
      <c r="B3" s="27" t="s">
        <v>61</v>
      </c>
      <c r="C3" s="28"/>
      <c r="D3" s="14"/>
      <c r="E3" s="24"/>
    </row>
    <row r="4" spans="1:19" x14ac:dyDescent="0.55000000000000004">
      <c r="B4" s="29" t="s">
        <v>62</v>
      </c>
      <c r="C4" s="30"/>
      <c r="D4" s="14"/>
      <c r="E4" s="24"/>
    </row>
    <row r="5" spans="1:19" x14ac:dyDescent="0.55000000000000004">
      <c r="B5" s="31" t="s">
        <v>63</v>
      </c>
      <c r="C5" s="32"/>
      <c r="D5" s="33"/>
      <c r="E5" s="42"/>
      <c r="F5" s="1"/>
      <c r="G5" s="8"/>
      <c r="H5" s="8"/>
      <c r="I5" s="1"/>
      <c r="J5" s="13" t="s">
        <v>104</v>
      </c>
      <c r="K5" s="11"/>
      <c r="L5" s="11"/>
      <c r="M5" s="7"/>
      <c r="N5" s="11"/>
      <c r="O5" s="1"/>
      <c r="P5" s="1"/>
      <c r="Q5" s="1"/>
      <c r="R5" s="1"/>
    </row>
    <row r="6" spans="1:19" x14ac:dyDescent="0.55000000000000004">
      <c r="E6" s="1"/>
      <c r="F6" s="1"/>
      <c r="G6" s="8"/>
      <c r="H6" s="8"/>
      <c r="I6" s="1"/>
      <c r="J6" s="13" t="s">
        <v>59</v>
      </c>
      <c r="K6" s="11"/>
      <c r="L6" s="11"/>
      <c r="M6" s="7"/>
      <c r="N6" s="11"/>
      <c r="O6" s="1"/>
      <c r="P6" s="1"/>
      <c r="Q6" s="1"/>
      <c r="R6" s="1"/>
    </row>
    <row r="7" spans="1:19" x14ac:dyDescent="0.55000000000000004">
      <c r="E7" s="13"/>
      <c r="F7" s="1"/>
      <c r="G7" s="8"/>
      <c r="H7" s="8"/>
      <c r="I7" s="9"/>
      <c r="J7" s="15" t="s">
        <v>76</v>
      </c>
      <c r="K7" s="11"/>
      <c r="L7" s="11"/>
      <c r="M7" s="7"/>
      <c r="N7" s="11"/>
      <c r="O7" s="1"/>
      <c r="P7" s="1"/>
      <c r="Q7" s="1"/>
      <c r="R7" s="1"/>
    </row>
    <row r="8" spans="1:19" x14ac:dyDescent="0.55000000000000004">
      <c r="E8" s="1"/>
      <c r="F8" s="1"/>
      <c r="G8" s="8"/>
      <c r="H8" s="1"/>
      <c r="I8" s="9"/>
      <c r="J8" s="1"/>
      <c r="K8" s="11"/>
      <c r="L8" s="102"/>
      <c r="M8" s="102"/>
      <c r="N8" s="102"/>
      <c r="O8" s="102"/>
      <c r="P8" s="23"/>
      <c r="Q8" s="1"/>
      <c r="R8" s="1"/>
    </row>
    <row r="9" spans="1:19" x14ac:dyDescent="0.55000000000000004">
      <c r="A9" s="41">
        <v>1</v>
      </c>
      <c r="B9" s="40" t="s">
        <v>64</v>
      </c>
      <c r="C9" s="41"/>
      <c r="D9" s="41"/>
      <c r="E9" s="60"/>
      <c r="F9" s="60"/>
      <c r="G9" s="61"/>
      <c r="H9" s="60"/>
      <c r="I9" s="62"/>
      <c r="J9" s="60"/>
      <c r="K9" s="63"/>
      <c r="L9" s="63"/>
      <c r="M9" s="63"/>
      <c r="N9" s="63"/>
      <c r="O9" s="63"/>
      <c r="P9" s="63"/>
      <c r="Q9" s="60"/>
      <c r="R9" s="60"/>
      <c r="S9" s="41"/>
    </row>
    <row r="10" spans="1:19" x14ac:dyDescent="0.55000000000000004">
      <c r="A10" s="44"/>
      <c r="B10" s="57" t="s">
        <v>85</v>
      </c>
      <c r="C10" s="44"/>
      <c r="D10" s="44"/>
      <c r="E10" s="44"/>
      <c r="F10" s="96" t="e">
        <f>VLOOKUP(B1,กรอกข้อมูลนักเรียน!A3:BG995,4,FALSE)</f>
        <v>#N/A</v>
      </c>
      <c r="G10" s="96"/>
      <c r="H10" s="43" t="e">
        <f>VLOOKUP(B1,กรอกข้อมูลนักเรียน!A3:BG995,5,FALSE)</f>
        <v>#N/A</v>
      </c>
      <c r="I10" s="43"/>
      <c r="J10" s="45"/>
      <c r="K10" s="44"/>
      <c r="L10" s="44"/>
      <c r="M10" s="44"/>
      <c r="N10" s="44" t="s">
        <v>4</v>
      </c>
      <c r="O10" s="44"/>
      <c r="P10" s="44"/>
      <c r="Q10" s="44"/>
      <c r="R10" s="43" t="e">
        <f>VLOOKUP(B1,กรอกข้อมูลนักเรียน!A3:BG995,6,FALSE)</f>
        <v>#N/A</v>
      </c>
      <c r="S10" s="44"/>
    </row>
    <row r="11" spans="1:19" x14ac:dyDescent="0.55000000000000004">
      <c r="A11" s="46"/>
      <c r="B11" s="56" t="s">
        <v>84</v>
      </c>
      <c r="C11" s="46"/>
      <c r="D11" s="46"/>
      <c r="E11" s="46"/>
      <c r="F11" s="47" t="e">
        <f>VLOOKUP(B1,กรอกข้อมูลนักเรียน!A3:BG995,7,FALSE)</f>
        <v>#N/A</v>
      </c>
      <c r="G11" s="46"/>
      <c r="H11" s="46"/>
      <c r="I11" s="46"/>
      <c r="J11" s="46"/>
      <c r="K11" s="46"/>
      <c r="L11" s="46"/>
      <c r="M11" s="46"/>
      <c r="N11" s="46" t="s">
        <v>6</v>
      </c>
      <c r="O11" s="46"/>
      <c r="P11" s="46"/>
      <c r="Q11" s="46"/>
      <c r="R11" s="47"/>
      <c r="S11" s="46"/>
    </row>
    <row r="12" spans="1:19" x14ac:dyDescent="0.55000000000000004">
      <c r="A12" s="46"/>
      <c r="B12" s="56" t="s">
        <v>83</v>
      </c>
      <c r="C12" s="46"/>
      <c r="D12" s="46"/>
      <c r="E12" s="46"/>
      <c r="F12" s="47" t="e">
        <f>VLOOKUP(B1,กรอกข้อมูลนักเรียน!A3:BG995,9,FALSE)</f>
        <v>#N/A</v>
      </c>
      <c r="G12" s="46"/>
      <c r="H12" s="46"/>
      <c r="I12" s="46"/>
      <c r="J12" s="46"/>
      <c r="K12" s="46"/>
      <c r="L12" s="46"/>
      <c r="M12" s="46"/>
      <c r="N12" s="46" t="s">
        <v>21</v>
      </c>
      <c r="O12" s="46"/>
      <c r="P12" s="47" t="e">
        <f>VLOOKUP(B1,กรอกข้อมูลนักเรียน!A3:BG995,10,FALSE)</f>
        <v>#N/A</v>
      </c>
      <c r="Q12" s="46"/>
      <c r="R12" s="46"/>
      <c r="S12" s="46"/>
    </row>
    <row r="13" spans="1:19" x14ac:dyDescent="0.55000000000000004">
      <c r="A13" s="46"/>
      <c r="B13" s="56" t="s">
        <v>24</v>
      </c>
      <c r="C13" s="46"/>
      <c r="D13" s="46"/>
      <c r="E13" s="46"/>
      <c r="F13" s="104" t="e">
        <f>VLOOKUP(B1,กรอกข้อมูลนักเรียน!A3:BG995,1,FALSE)</f>
        <v>#N/A</v>
      </c>
      <c r="G13" s="104"/>
      <c r="H13" s="104"/>
      <c r="I13" s="104"/>
      <c r="J13" s="48" t="s">
        <v>81</v>
      </c>
      <c r="K13" s="49" t="e">
        <f>VLOOKUP(B1,กรอกข้อมูลนักเรียน!A3:BG995,11,FALSE)</f>
        <v>#N/A</v>
      </c>
      <c r="L13" s="50"/>
      <c r="M13" s="50"/>
      <c r="N13" s="46"/>
      <c r="O13" s="46" t="s">
        <v>26</v>
      </c>
      <c r="P13" s="51" t="e">
        <f ca="1">DATEDIF(I14,TODAY(),"Y")</f>
        <v>#N/A</v>
      </c>
      <c r="Q13" s="46" t="s">
        <v>65</v>
      </c>
      <c r="R13" s="52" t="e">
        <f ca="1">DATEDIF(I14,TODAY(),"Ym")</f>
        <v>#N/A</v>
      </c>
      <c r="S13" s="46" t="s">
        <v>66</v>
      </c>
    </row>
    <row r="14" spans="1:19" hidden="1" x14ac:dyDescent="0.55000000000000004">
      <c r="A14" s="46"/>
      <c r="B14" s="56"/>
      <c r="C14" s="46"/>
      <c r="D14" s="46"/>
      <c r="E14" s="46"/>
      <c r="F14" s="53"/>
      <c r="G14" s="53"/>
      <c r="H14" s="53"/>
      <c r="I14" s="54" t="e">
        <f>EDATE(K13,-543*12)</f>
        <v>#N/A</v>
      </c>
      <c r="J14" s="46"/>
      <c r="K14" s="46"/>
      <c r="L14" s="46"/>
      <c r="M14" s="46"/>
      <c r="N14" s="46"/>
      <c r="O14" s="46"/>
      <c r="P14" s="46"/>
      <c r="Q14" s="51"/>
      <c r="R14" s="46"/>
      <c r="S14" s="46"/>
    </row>
    <row r="15" spans="1:19" x14ac:dyDescent="0.55000000000000004">
      <c r="A15" s="46"/>
      <c r="B15" s="56" t="s">
        <v>45</v>
      </c>
      <c r="C15" s="46"/>
      <c r="D15" s="101" t="e">
        <f>VLOOKUP(B1,กรอกข้อมูลนักเรียน!A3:BG995,13,FALSE)</f>
        <v>#N/A</v>
      </c>
      <c r="E15" s="101"/>
      <c r="F15" s="46" t="s">
        <v>13</v>
      </c>
      <c r="G15" s="46"/>
      <c r="H15" s="101" t="e">
        <f>VLOOKUP(B1,กรอกข้อมูลนักเรียน!A3:BG995,14,FALSE)</f>
        <v>#N/A</v>
      </c>
      <c r="I15" s="101"/>
      <c r="J15" s="46" t="s">
        <v>29</v>
      </c>
      <c r="K15" s="101" t="e">
        <f>VLOOKUP(B1,กรอกข้อมูลนักเรียน!A3:BG995,15,FALSE)</f>
        <v>#N/A</v>
      </c>
      <c r="L15" s="101"/>
      <c r="M15" s="101"/>
      <c r="N15" s="46" t="s">
        <v>30</v>
      </c>
      <c r="O15" s="46"/>
      <c r="P15" s="46"/>
      <c r="Q15" s="47" t="e">
        <f>VLOOKUP(B1,กรอกข้อมูลนักเรียน!A3:BG995,16,FALSE)</f>
        <v>#N/A</v>
      </c>
      <c r="R15" s="46"/>
      <c r="S15" s="46"/>
    </row>
    <row r="16" spans="1:19" x14ac:dyDescent="0.55000000000000004">
      <c r="A16" s="46"/>
      <c r="B16" s="56" t="s">
        <v>82</v>
      </c>
      <c r="C16" s="46"/>
      <c r="D16" s="46"/>
      <c r="E16" s="46"/>
      <c r="F16" s="101" t="e">
        <f>VLOOKUP(B1,กรอกข้อมูลนักเรียน!A3:BG995,17,FALSE)</f>
        <v>#N/A</v>
      </c>
      <c r="G16" s="101"/>
      <c r="H16" s="55" t="s">
        <v>17</v>
      </c>
      <c r="I16" s="52" t="e">
        <f>VLOOKUP(B1,กรอกข้อมูลนักเรียน!A3:BG995,18,FALSE)</f>
        <v>#N/A</v>
      </c>
      <c r="J16" s="55" t="s">
        <v>18</v>
      </c>
      <c r="K16" s="47" t="e">
        <f>VLOOKUP(B1,กรอกข้อมูลนักเรียน!A3:BG995,19,FALSE)</f>
        <v>#N/A</v>
      </c>
      <c r="L16" s="46"/>
      <c r="M16" s="46"/>
      <c r="N16" s="55" t="s">
        <v>19</v>
      </c>
      <c r="O16" s="46"/>
      <c r="P16" s="46"/>
      <c r="Q16" s="46"/>
      <c r="R16" s="69" t="e">
        <f>VLOOKUP(B1,กรอกข้อมูลนักเรียน!A3:BG995,20,FALSE)</f>
        <v>#N/A</v>
      </c>
      <c r="S16" s="46"/>
    </row>
    <row r="17" spans="1:19" x14ac:dyDescent="0.55000000000000004">
      <c r="A17" s="46"/>
      <c r="B17" s="56" t="s">
        <v>86</v>
      </c>
      <c r="C17" s="46"/>
      <c r="D17" s="46"/>
      <c r="E17" s="47" t="e">
        <f>VLOOKUP(B1,กรอกข้อมูลนักเรียน!A3:BG995,21,FALSE)</f>
        <v>#N/A</v>
      </c>
      <c r="F17" s="46"/>
      <c r="G17" s="46"/>
      <c r="H17" s="55" t="s">
        <v>21</v>
      </c>
      <c r="I17" s="46"/>
      <c r="J17" s="47" t="e">
        <f>VLOOKUP(B1,กรอกข้อมูลนักเรียน!A3:BG995,22,FALSE)</f>
        <v>#N/A</v>
      </c>
      <c r="K17" s="46"/>
      <c r="L17" s="46"/>
      <c r="M17" s="55" t="s">
        <v>22</v>
      </c>
      <c r="N17" s="46"/>
      <c r="O17" s="46"/>
      <c r="P17" s="101" t="e">
        <f>VLOOKUP(B1,กรอกข้อมูลนักเรียน!A3:BG995,23,FALSE)</f>
        <v>#N/A</v>
      </c>
      <c r="Q17" s="101"/>
      <c r="R17" s="101"/>
      <c r="S17" s="46"/>
    </row>
    <row r="18" spans="1:19" x14ac:dyDescent="0.55000000000000004">
      <c r="B18" s="18"/>
      <c r="C18" s="19"/>
      <c r="D18" s="19"/>
      <c r="E18" s="16"/>
      <c r="F18" s="19"/>
      <c r="G18" s="19"/>
      <c r="H18" s="3"/>
      <c r="I18" s="19"/>
      <c r="J18" s="20"/>
      <c r="K18" s="19"/>
      <c r="L18" s="19"/>
      <c r="M18" s="3"/>
      <c r="N18" s="19"/>
      <c r="O18" s="19"/>
      <c r="P18" s="21"/>
      <c r="Q18" s="21"/>
      <c r="R18" s="21"/>
      <c r="S18" s="19"/>
    </row>
    <row r="19" spans="1:19" x14ac:dyDescent="0.55000000000000004">
      <c r="A19" s="39">
        <v>2</v>
      </c>
      <c r="B19" s="40" t="s">
        <v>77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x14ac:dyDescent="0.55000000000000004">
      <c r="B20" s="57" t="s">
        <v>87</v>
      </c>
      <c r="C20" s="44"/>
      <c r="D20" s="44"/>
      <c r="E20" s="44"/>
      <c r="F20" s="43" t="e">
        <f>VLOOKUP(B1,กรอกข้อมูลนักเรียน!A3:BG995,24,FALSE)</f>
        <v>#N/A</v>
      </c>
      <c r="G20" s="44"/>
      <c r="H20" s="44"/>
      <c r="I20" s="44"/>
      <c r="J20" s="44"/>
      <c r="K20" s="44" t="s">
        <v>24</v>
      </c>
      <c r="L20" s="44"/>
      <c r="M20" s="44"/>
      <c r="N20" s="97" t="e">
        <f>VLOOKUP(B1,กรอกข้อมูลนักเรียน!A3:BG995,25,FALSE)</f>
        <v>#N/A</v>
      </c>
      <c r="O20" s="97"/>
      <c r="P20" s="97"/>
      <c r="Q20" s="97"/>
      <c r="R20" s="97"/>
      <c r="S20" s="58"/>
    </row>
    <row r="21" spans="1:19" x14ac:dyDescent="0.55000000000000004">
      <c r="B21" s="56" t="s">
        <v>88</v>
      </c>
      <c r="C21" s="46"/>
      <c r="D21" s="46"/>
      <c r="E21" s="46"/>
      <c r="F21" s="47" t="e">
        <f>VLOOKUP(B1,กรอกข้อมูลนักเรียน!A3:BG995,26,FALSE)</f>
        <v>#N/A</v>
      </c>
      <c r="G21" s="46"/>
      <c r="H21" s="46"/>
      <c r="I21" s="46"/>
      <c r="J21" s="46" t="s">
        <v>26</v>
      </c>
      <c r="K21" s="52" t="e">
        <f>VLOOKUP(B1,กรอกข้อมูลนักเรียน!A3:BG995,27,FALSE)</f>
        <v>#N/A</v>
      </c>
      <c r="L21" s="46" t="s">
        <v>65</v>
      </c>
      <c r="M21" s="56" t="s">
        <v>45</v>
      </c>
      <c r="N21" s="47" t="e">
        <f>VLOOKUP(B1,กรอกข้อมูลนักเรียน!A3:BG995,28,FALSE)</f>
        <v>#N/A</v>
      </c>
      <c r="O21" s="46"/>
      <c r="P21" s="46" t="s">
        <v>13</v>
      </c>
      <c r="Q21" s="46"/>
      <c r="R21" s="47" t="e">
        <f>VLOOKUP(B1,กรอกข้อมูลนักเรียน!A3:BG995,29,FALSE)</f>
        <v>#N/A</v>
      </c>
      <c r="S21" s="46"/>
    </row>
    <row r="22" spans="1:19" x14ac:dyDescent="0.55000000000000004">
      <c r="B22" s="56" t="s">
        <v>29</v>
      </c>
      <c r="C22" s="101" t="e">
        <f>VLOOKUP(B1,กรอกข้อมูลนักเรียน!A3:BG995,30,FALSE)</f>
        <v>#N/A</v>
      </c>
      <c r="D22" s="101"/>
      <c r="E22" s="46" t="s">
        <v>30</v>
      </c>
      <c r="F22" s="101" t="e">
        <f>VLOOKUP(B1,กรอกข้อมูลนักเรียน!A3:BG995,31,FALSE)</f>
        <v>#N/A</v>
      </c>
      <c r="G22" s="101"/>
      <c r="H22" s="46" t="s">
        <v>89</v>
      </c>
      <c r="I22" s="46"/>
      <c r="J22" s="47" t="e">
        <f>VLOOKUP(B1,กรอกข้อมูลนักเรียน!A3:BG995,32,FALSE)</f>
        <v>#N/A</v>
      </c>
      <c r="K22" s="46"/>
      <c r="L22" s="46"/>
      <c r="M22" s="46" t="s">
        <v>50</v>
      </c>
      <c r="N22" s="47" t="e">
        <f>VLOOKUP(B1,กรอกข้อมูลนักเรียน!A3:BG995,33,FALSE)</f>
        <v>#N/A</v>
      </c>
      <c r="O22" s="46"/>
      <c r="P22" s="46"/>
      <c r="Q22" s="46"/>
      <c r="R22" s="46"/>
      <c r="S22" s="46"/>
    </row>
    <row r="23" spans="1:19" x14ac:dyDescent="0.55000000000000004">
      <c r="B23" s="56" t="s">
        <v>90</v>
      </c>
      <c r="C23" s="46"/>
      <c r="D23" s="46"/>
      <c r="E23" s="47" t="e">
        <f>VLOOKUP(B1,กรอกข้อมูลนักเรียน!A3:BG995,34,FALSE)</f>
        <v>#N/A</v>
      </c>
      <c r="F23" s="46"/>
      <c r="G23" s="46"/>
      <c r="H23" s="46"/>
      <c r="I23" s="46"/>
      <c r="J23" s="46" t="s">
        <v>34</v>
      </c>
      <c r="K23" s="59"/>
      <c r="L23" s="103" t="e">
        <f>VLOOKUP(B1,กรอกข้อมูลนักเรียน!A3:BG995,35,FALSE)</f>
        <v>#N/A</v>
      </c>
      <c r="M23" s="103"/>
      <c r="N23" s="46" t="s">
        <v>67</v>
      </c>
      <c r="O23" s="46"/>
      <c r="P23" s="46"/>
      <c r="Q23" s="46"/>
      <c r="R23" s="46"/>
      <c r="S23" s="46"/>
    </row>
    <row r="24" spans="1:19" x14ac:dyDescent="0.55000000000000004">
      <c r="B24" s="56" t="s">
        <v>35</v>
      </c>
      <c r="C24" s="46"/>
      <c r="D24" s="46"/>
      <c r="E24" s="47" t="e">
        <f>VLOOKUP(B1,กรอกข้อมูลนักเรียน!A3:BG995,36,FALSE)</f>
        <v>#N/A</v>
      </c>
      <c r="F24" s="46"/>
      <c r="G24" s="46"/>
      <c r="H24" s="46"/>
      <c r="I24" s="46"/>
      <c r="J24" s="46"/>
      <c r="K24" s="46"/>
      <c r="L24" s="46"/>
      <c r="M24" s="46" t="s">
        <v>91</v>
      </c>
      <c r="N24" s="46"/>
      <c r="O24" s="47" t="e">
        <f>VLOOKUP(B1,กรอกข้อมูลนักเรียน!A3:BG995,38,FALSE)</f>
        <v>#N/A</v>
      </c>
      <c r="P24" s="46"/>
      <c r="Q24" s="46"/>
      <c r="R24" s="46"/>
      <c r="S24" s="46"/>
    </row>
    <row r="25" spans="1:19" x14ac:dyDescent="0.55000000000000004">
      <c r="B25" s="56" t="s">
        <v>56</v>
      </c>
      <c r="C25" s="46"/>
      <c r="D25" s="47" t="e">
        <f>VLOOKUP(B1,กรอกข้อมูลนักเรียน!A3:BG995,39,FALSE)</f>
        <v>#N/A</v>
      </c>
      <c r="E25" s="46"/>
      <c r="F25" s="46"/>
      <c r="G25" s="46"/>
      <c r="H25" s="46"/>
      <c r="I25" s="46"/>
      <c r="J25" s="46" t="s">
        <v>40</v>
      </c>
      <c r="K25" s="47" t="e">
        <f>VLOOKUP(B1,กรอกข้อมูลนักเรียน!A3:BG995,41,FALSE)</f>
        <v>#N/A</v>
      </c>
      <c r="L25" s="46"/>
      <c r="M25" s="46"/>
      <c r="N25" s="46"/>
      <c r="O25" s="46"/>
      <c r="P25" s="46"/>
      <c r="Q25" s="46"/>
      <c r="R25" s="46"/>
      <c r="S25" s="46"/>
    </row>
    <row r="26" spans="1:19" x14ac:dyDescent="0.55000000000000004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x14ac:dyDescent="0.55000000000000004">
      <c r="A27" s="39">
        <v>3</v>
      </c>
      <c r="B27" s="40" t="s">
        <v>78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x14ac:dyDescent="0.55000000000000004">
      <c r="B28" s="57" t="s">
        <v>96</v>
      </c>
      <c r="C28" s="44"/>
      <c r="D28" s="44"/>
      <c r="E28" s="44"/>
      <c r="F28" s="43" t="e">
        <f>VLOOKUP(B1,กรอกข้อมูลนักเรียน!A3:BG995,42,FALSE)</f>
        <v>#N/A</v>
      </c>
      <c r="G28" s="44"/>
      <c r="H28" s="44"/>
      <c r="I28" s="44"/>
      <c r="J28" s="44"/>
      <c r="K28" s="44" t="s">
        <v>24</v>
      </c>
      <c r="L28" s="44"/>
      <c r="M28" s="44"/>
      <c r="N28" s="97" t="e">
        <f>VLOOKUP(B1,กรอกข้อมูลนักเรียน!A3:BG995,43,FALSE)</f>
        <v>#N/A</v>
      </c>
      <c r="O28" s="97"/>
      <c r="P28" s="97"/>
      <c r="Q28" s="97"/>
      <c r="R28" s="97"/>
      <c r="S28" s="58"/>
    </row>
    <row r="29" spans="1:19" x14ac:dyDescent="0.55000000000000004">
      <c r="B29" s="56" t="s">
        <v>88</v>
      </c>
      <c r="C29" s="46"/>
      <c r="D29" s="46"/>
      <c r="E29" s="46"/>
      <c r="F29" s="47" t="e">
        <f>VLOOKUP(B1,กรอกข้อมูลนักเรียน!A3:BG995,44,FALSE)</f>
        <v>#N/A</v>
      </c>
      <c r="G29" s="46"/>
      <c r="H29" s="46"/>
      <c r="I29" s="46"/>
      <c r="J29" s="46" t="s">
        <v>26</v>
      </c>
      <c r="K29" s="52" t="e">
        <f>VLOOKUP(B1,กรอกข้อมูลนักเรียน!A3:BG995,45,FALSE)</f>
        <v>#N/A</v>
      </c>
      <c r="L29" s="46" t="s">
        <v>65</v>
      </c>
      <c r="M29" s="56" t="s">
        <v>45</v>
      </c>
      <c r="N29" s="101" t="e">
        <f>VLOOKUP(B1,กรอกข้อมูลนักเรียน!A3:BG995,46,FALSE)</f>
        <v>#N/A</v>
      </c>
      <c r="O29" s="101"/>
      <c r="P29" s="46" t="s">
        <v>13</v>
      </c>
      <c r="Q29" s="46"/>
      <c r="R29" s="101" t="e">
        <f>VLOOKUP(B1,กรอกข้อมูลนักเรียน!A3:BG995,47,FALSE)</f>
        <v>#N/A</v>
      </c>
      <c r="S29" s="101"/>
    </row>
    <row r="30" spans="1:19" x14ac:dyDescent="0.55000000000000004">
      <c r="B30" s="56" t="s">
        <v>29</v>
      </c>
      <c r="C30" s="101" t="e">
        <f>VLOOKUP(B1,กรอกข้อมูลนักเรียน!A3:BG995,48,FALSE)</f>
        <v>#N/A</v>
      </c>
      <c r="D30" s="101"/>
      <c r="E30" s="46" t="s">
        <v>30</v>
      </c>
      <c r="F30" s="101" t="e">
        <f>VLOOKUP(B1,กรอกข้อมูลนักเรียน!A3:BG995,49,FALSE)</f>
        <v>#N/A</v>
      </c>
      <c r="G30" s="101"/>
      <c r="H30" s="46" t="s">
        <v>89</v>
      </c>
      <c r="I30" s="46"/>
      <c r="J30" s="47" t="e">
        <f>VLOOKUP(B1,กรอกข้อมูลนักเรียน!A3:BG995,50,FALSE)</f>
        <v>#N/A</v>
      </c>
      <c r="K30" s="47"/>
      <c r="L30" s="47"/>
      <c r="M30" s="46" t="s">
        <v>50</v>
      </c>
      <c r="N30" s="47" t="e">
        <f>VLOOKUP(B1,กรอกข้อมูลนักเรียน!A3:BG995,51,FALSE)</f>
        <v>#N/A</v>
      </c>
      <c r="O30" s="46"/>
      <c r="P30" s="46"/>
      <c r="Q30" s="47"/>
      <c r="R30" s="47"/>
      <c r="S30" s="46"/>
    </row>
    <row r="31" spans="1:19" x14ac:dyDescent="0.55000000000000004">
      <c r="B31" s="56" t="s">
        <v>90</v>
      </c>
      <c r="C31" s="46"/>
      <c r="D31" s="46"/>
      <c r="E31" s="47" t="e">
        <f>VLOOKUP(B1,กรอกข้อมูลนักเรียน!A3:BG995,52,FALSE)</f>
        <v>#N/A</v>
      </c>
      <c r="F31" s="46"/>
      <c r="G31" s="46"/>
      <c r="H31" s="46"/>
      <c r="I31" s="46"/>
      <c r="J31" s="46" t="s">
        <v>34</v>
      </c>
      <c r="K31" s="59"/>
      <c r="L31" s="103" t="e">
        <f>VLOOKUP(B1,กรอกข้อมูลนักเรียน!A3:BG995,53,FALSE)</f>
        <v>#N/A</v>
      </c>
      <c r="M31" s="103"/>
      <c r="N31" s="46" t="s">
        <v>67</v>
      </c>
      <c r="O31" s="46"/>
      <c r="P31" s="46"/>
      <c r="Q31" s="46"/>
      <c r="R31" s="46"/>
      <c r="S31" s="46"/>
    </row>
    <row r="32" spans="1:19" x14ac:dyDescent="0.55000000000000004">
      <c r="B32" s="56" t="s">
        <v>35</v>
      </c>
      <c r="C32" s="46"/>
      <c r="D32" s="46"/>
      <c r="E32" s="47" t="e">
        <f>VLOOKUP(B1,กรอกข้อมูลนักเรียน!A3:BG995,54,FALSE)</f>
        <v>#N/A</v>
      </c>
      <c r="F32" s="46"/>
      <c r="G32" s="46"/>
      <c r="H32" s="46"/>
      <c r="I32" s="46"/>
      <c r="J32" s="46"/>
      <c r="K32" s="46"/>
      <c r="L32" s="46"/>
      <c r="M32" s="46" t="s">
        <v>91</v>
      </c>
      <c r="N32" s="47"/>
      <c r="O32" s="47" t="e">
        <f>VLOOKUP(B1,กรอกข้อมูลนักเรียน!A3:BG995,56,FALSE)</f>
        <v>#N/A</v>
      </c>
      <c r="P32" s="47"/>
      <c r="Q32" s="46"/>
      <c r="R32" s="46"/>
      <c r="S32" s="46"/>
    </row>
    <row r="33" spans="1:19" x14ac:dyDescent="0.55000000000000004">
      <c r="B33" s="56" t="s">
        <v>56</v>
      </c>
      <c r="C33" s="46"/>
      <c r="D33" s="47"/>
      <c r="E33" s="46"/>
      <c r="F33" s="46"/>
      <c r="G33" s="46"/>
      <c r="H33" s="46"/>
      <c r="I33" s="46"/>
      <c r="J33" s="46" t="s">
        <v>40</v>
      </c>
      <c r="K33" s="47"/>
      <c r="L33" s="46"/>
      <c r="M33" s="46"/>
      <c r="N33" s="46"/>
      <c r="O33" s="46"/>
      <c r="P33" s="46"/>
      <c r="Q33" s="46"/>
      <c r="R33" s="46"/>
      <c r="S33" s="46"/>
    </row>
    <row r="34" spans="1:19" x14ac:dyDescent="0.55000000000000004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55000000000000004">
      <c r="A35" s="2">
        <v>4</v>
      </c>
      <c r="B35" s="18" t="s">
        <v>93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55000000000000004">
      <c r="B36" s="18"/>
      <c r="C36" s="19"/>
      <c r="D36" s="19" t="s">
        <v>98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55000000000000004">
      <c r="B37" s="18" t="s">
        <v>94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55000000000000004">
      <c r="B38" s="57" t="s">
        <v>92</v>
      </c>
      <c r="C38" s="44"/>
      <c r="D38" s="44"/>
      <c r="E38" s="44"/>
      <c r="F38" s="44"/>
      <c r="G38" s="43"/>
      <c r="H38" s="44"/>
      <c r="I38" s="57" t="s">
        <v>95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x14ac:dyDescent="0.55000000000000004">
      <c r="A39" s="2">
        <v>5</v>
      </c>
      <c r="B39" s="22" t="s">
        <v>79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55000000000000004">
      <c r="B40" s="57" t="s">
        <v>96</v>
      </c>
      <c r="C40" s="44"/>
      <c r="D40" s="44"/>
      <c r="E40" s="44"/>
      <c r="F40" s="44"/>
      <c r="G40" s="44"/>
      <c r="H40" s="44"/>
      <c r="I40" s="44"/>
      <c r="J40" s="44"/>
      <c r="K40" s="44" t="s">
        <v>97</v>
      </c>
      <c r="L40" s="44"/>
      <c r="M40" s="44"/>
      <c r="N40" s="44"/>
      <c r="O40" s="44"/>
      <c r="P40" s="44"/>
      <c r="Q40" s="44"/>
      <c r="R40" s="44"/>
      <c r="S40" s="44"/>
    </row>
    <row r="41" spans="1:19" x14ac:dyDescent="0.55000000000000004">
      <c r="B41" s="56" t="s">
        <v>88</v>
      </c>
      <c r="C41" s="46"/>
      <c r="D41" s="46"/>
      <c r="E41" s="46"/>
      <c r="F41" s="47"/>
      <c r="G41" s="46"/>
      <c r="H41" s="46"/>
      <c r="I41" s="46"/>
      <c r="J41" s="46" t="s">
        <v>26</v>
      </c>
      <c r="K41" s="52"/>
      <c r="L41" s="46" t="s">
        <v>65</v>
      </c>
      <c r="M41" s="56" t="s">
        <v>45</v>
      </c>
      <c r="N41" s="101"/>
      <c r="O41" s="101"/>
      <c r="P41" s="46" t="s">
        <v>13</v>
      </c>
      <c r="Q41" s="46"/>
      <c r="R41" s="101"/>
      <c r="S41" s="101"/>
    </row>
    <row r="42" spans="1:19" x14ac:dyDescent="0.55000000000000004">
      <c r="B42" s="56" t="s">
        <v>29</v>
      </c>
      <c r="C42" s="101"/>
      <c r="D42" s="101"/>
      <c r="E42" s="46" t="s">
        <v>30</v>
      </c>
      <c r="F42" s="101"/>
      <c r="G42" s="101"/>
      <c r="H42" s="46" t="s">
        <v>89</v>
      </c>
      <c r="I42" s="46"/>
      <c r="J42" s="47"/>
      <c r="K42" s="47"/>
      <c r="L42" s="47"/>
      <c r="M42" s="46" t="s">
        <v>50</v>
      </c>
      <c r="N42" s="47"/>
      <c r="O42" s="46"/>
      <c r="P42" s="46"/>
      <c r="Q42" s="47"/>
      <c r="R42" s="47"/>
      <c r="S42" s="46"/>
    </row>
    <row r="43" spans="1:19" x14ac:dyDescent="0.55000000000000004">
      <c r="B43" s="56" t="s">
        <v>90</v>
      </c>
      <c r="C43" s="46"/>
      <c r="D43" s="46"/>
      <c r="E43" s="47"/>
      <c r="F43" s="46"/>
      <c r="G43" s="46"/>
      <c r="H43" s="46"/>
      <c r="I43" s="46"/>
      <c r="J43" s="46" t="s">
        <v>34</v>
      </c>
      <c r="K43" s="59"/>
      <c r="L43" s="105"/>
      <c r="M43" s="105"/>
      <c r="N43" s="46" t="s">
        <v>67</v>
      </c>
      <c r="O43" s="46"/>
      <c r="P43" s="46"/>
      <c r="Q43" s="46"/>
      <c r="R43" s="46"/>
      <c r="S43" s="46"/>
    </row>
    <row r="44" spans="1:19" x14ac:dyDescent="0.55000000000000004">
      <c r="B44" s="56" t="s">
        <v>35</v>
      </c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 t="s">
        <v>91</v>
      </c>
      <c r="N44" s="47"/>
      <c r="O44" s="47"/>
      <c r="P44" s="47"/>
      <c r="Q44" s="46"/>
      <c r="R44" s="46"/>
      <c r="S44" s="46"/>
    </row>
    <row r="45" spans="1:19" x14ac:dyDescent="0.55000000000000004">
      <c r="B45" s="56" t="s">
        <v>56</v>
      </c>
      <c r="C45" s="46"/>
      <c r="D45" s="47"/>
      <c r="E45" s="46"/>
      <c r="F45" s="46"/>
      <c r="G45" s="46"/>
      <c r="H45" s="46"/>
      <c r="I45" s="46"/>
      <c r="J45" s="46" t="s">
        <v>40</v>
      </c>
      <c r="K45" s="47"/>
      <c r="L45" s="46"/>
      <c r="M45" s="46"/>
      <c r="N45" s="46"/>
      <c r="O45" s="46"/>
      <c r="P45" s="46"/>
      <c r="Q45" s="46"/>
      <c r="R45" s="46"/>
      <c r="S45" s="46"/>
    </row>
    <row r="46" spans="1:19" x14ac:dyDescent="0.55000000000000004">
      <c r="A46" s="12"/>
      <c r="B46" s="1" t="s">
        <v>68</v>
      </c>
      <c r="C46" s="1"/>
      <c r="D46" s="1"/>
      <c r="E46" s="8"/>
      <c r="F46" s="8"/>
      <c r="G46" s="9"/>
      <c r="H46" s="10"/>
      <c r="I46" s="11"/>
      <c r="J46" s="11"/>
      <c r="K46" s="7"/>
      <c r="L46" s="11"/>
      <c r="M46" s="1"/>
      <c r="N46" s="1"/>
      <c r="O46" s="1"/>
      <c r="P46" s="1"/>
      <c r="Q46" s="1"/>
    </row>
    <row r="47" spans="1:19" x14ac:dyDescent="0.55000000000000004">
      <c r="A47" s="12" t="s">
        <v>69</v>
      </c>
      <c r="B47" s="1"/>
      <c r="C47" s="1"/>
      <c r="D47" s="1"/>
      <c r="E47" s="8"/>
      <c r="F47" s="8"/>
      <c r="G47" s="9"/>
      <c r="H47" s="10"/>
      <c r="I47" s="11"/>
      <c r="J47" s="11"/>
      <c r="K47" s="7"/>
      <c r="L47" s="11"/>
      <c r="M47" s="1"/>
      <c r="N47" s="1"/>
      <c r="O47" s="1"/>
      <c r="P47" s="1"/>
      <c r="Q47" s="1"/>
    </row>
    <row r="48" spans="1:19" x14ac:dyDescent="0.55000000000000004">
      <c r="A48" s="12" t="s">
        <v>70</v>
      </c>
      <c r="B48" s="1"/>
      <c r="C48" s="1"/>
      <c r="D48" s="1"/>
      <c r="E48" s="8"/>
      <c r="F48" s="8"/>
      <c r="G48" s="9"/>
      <c r="H48" s="10"/>
      <c r="I48" s="11"/>
      <c r="J48" s="11"/>
      <c r="K48" s="7"/>
      <c r="L48" s="11"/>
      <c r="M48" s="1"/>
      <c r="N48" s="1"/>
      <c r="O48" s="1"/>
      <c r="P48" s="1"/>
      <c r="Q48" s="1"/>
    </row>
    <row r="49" spans="1:17" x14ac:dyDescent="0.55000000000000004">
      <c r="A49" s="12" t="s">
        <v>71</v>
      </c>
      <c r="B49" s="1"/>
      <c r="C49" s="1"/>
      <c r="D49" s="1"/>
      <c r="E49" s="8"/>
      <c r="F49" s="8"/>
      <c r="G49" s="9"/>
      <c r="H49" s="10"/>
      <c r="I49" s="11"/>
      <c r="J49" s="11"/>
      <c r="K49" s="7"/>
      <c r="L49" s="11"/>
      <c r="M49" s="1"/>
      <c r="N49" s="1"/>
      <c r="O49" s="1"/>
      <c r="P49" s="1"/>
      <c r="Q49" s="1"/>
    </row>
    <row r="50" spans="1:17" x14ac:dyDescent="0.55000000000000004">
      <c r="A50" s="12"/>
      <c r="B50" s="1" t="s">
        <v>72</v>
      </c>
      <c r="C50" s="1"/>
      <c r="D50" s="1"/>
      <c r="E50" s="8"/>
      <c r="F50" s="8"/>
      <c r="G50" s="9"/>
      <c r="H50" s="10"/>
      <c r="I50" s="11"/>
      <c r="J50" s="11"/>
      <c r="K50" s="7"/>
      <c r="L50" s="11"/>
      <c r="M50" s="1"/>
      <c r="N50" s="1"/>
      <c r="O50" s="1"/>
      <c r="P50" s="1"/>
      <c r="Q50" s="1"/>
    </row>
    <row r="51" spans="1:17" x14ac:dyDescent="0.55000000000000004">
      <c r="A51" s="12" t="s">
        <v>73</v>
      </c>
      <c r="B51" s="1"/>
      <c r="C51" s="1"/>
      <c r="D51" s="1"/>
      <c r="E51" s="8"/>
      <c r="F51" s="8"/>
      <c r="G51" s="9"/>
      <c r="H51" s="10"/>
      <c r="I51" s="11"/>
      <c r="J51" s="11"/>
      <c r="K51" s="7"/>
      <c r="L51" s="11"/>
      <c r="M51" s="1"/>
      <c r="N51" s="1"/>
      <c r="O51" s="1"/>
      <c r="P51" s="1"/>
      <c r="Q51" s="1"/>
    </row>
    <row r="52" spans="1:17" x14ac:dyDescent="0.55000000000000004">
      <c r="A52" s="12" t="s">
        <v>74</v>
      </c>
      <c r="B52" s="1"/>
      <c r="C52" s="1"/>
      <c r="D52" s="1"/>
      <c r="E52" s="8"/>
      <c r="F52" s="8"/>
      <c r="G52" s="9"/>
      <c r="H52" s="10"/>
      <c r="I52" s="11"/>
      <c r="J52" s="11"/>
      <c r="K52" s="7"/>
      <c r="L52" s="11"/>
      <c r="M52" s="1"/>
      <c r="N52" s="1"/>
      <c r="O52" s="1"/>
      <c r="P52" s="1"/>
      <c r="Q52" s="1"/>
    </row>
    <row r="55" spans="1:17" x14ac:dyDescent="0.55000000000000004">
      <c r="H55" s="1" t="s">
        <v>75</v>
      </c>
      <c r="I55" s="11"/>
      <c r="J55" s="7"/>
      <c r="K55" s="11"/>
      <c r="L55" s="1"/>
      <c r="M55" s="1"/>
      <c r="N55" s="1"/>
      <c r="O55" s="1"/>
      <c r="P55" s="1"/>
    </row>
    <row r="56" spans="1:17" ht="26.25" customHeight="1" x14ac:dyDescent="0.55000000000000004">
      <c r="H56" s="1" t="s">
        <v>101</v>
      </c>
      <c r="I56" s="11"/>
      <c r="J56" s="7"/>
      <c r="K56" s="11"/>
      <c r="L56" s="1"/>
      <c r="M56" s="1"/>
      <c r="N56" s="1"/>
      <c r="O56" s="1"/>
      <c r="P56" s="1"/>
    </row>
    <row r="57" spans="1:17" ht="33.75" customHeight="1" x14ac:dyDescent="0.55000000000000004">
      <c r="H57" s="1" t="s">
        <v>80</v>
      </c>
      <c r="I57" s="11"/>
      <c r="J57" s="7"/>
      <c r="K57" s="11"/>
      <c r="L57" s="1"/>
      <c r="M57" s="1"/>
      <c r="N57" s="1"/>
      <c r="O57" s="1"/>
      <c r="P57" s="1"/>
    </row>
    <row r="58" spans="1:17" x14ac:dyDescent="0.55000000000000004">
      <c r="H58" s="1"/>
      <c r="I58" s="11"/>
      <c r="J58" s="7"/>
      <c r="K58" s="11"/>
      <c r="L58" s="1"/>
      <c r="M58" s="1"/>
      <c r="N58" s="1"/>
      <c r="O58" s="1"/>
      <c r="P58" s="1"/>
    </row>
    <row r="59" spans="1:17" x14ac:dyDescent="0.55000000000000004">
      <c r="H59" s="1"/>
      <c r="I59" s="11"/>
      <c r="J59" s="7"/>
      <c r="K59" s="11"/>
      <c r="L59" s="1"/>
      <c r="M59" s="1"/>
      <c r="N59" s="1"/>
      <c r="O59" s="1"/>
      <c r="P59" s="1"/>
    </row>
    <row r="60" spans="1:17" ht="30.75" customHeight="1" x14ac:dyDescent="0.55000000000000004">
      <c r="H60" s="1" t="s">
        <v>100</v>
      </c>
      <c r="I60" s="11"/>
      <c r="J60" s="7"/>
      <c r="K60" s="11"/>
      <c r="L60" s="1"/>
      <c r="M60" s="1"/>
      <c r="N60" s="1"/>
      <c r="O60" s="1"/>
      <c r="P60" s="1"/>
    </row>
    <row r="61" spans="1:17" ht="30" customHeight="1" x14ac:dyDescent="0.55000000000000004">
      <c r="H61" s="1" t="s">
        <v>103</v>
      </c>
      <c r="I61" s="11"/>
      <c r="J61" s="7"/>
      <c r="K61" s="11"/>
      <c r="L61" s="1"/>
      <c r="M61" s="1"/>
      <c r="N61" s="1"/>
      <c r="O61" s="1"/>
      <c r="P61" s="1"/>
    </row>
    <row r="62" spans="1:17" x14ac:dyDescent="0.55000000000000004">
      <c r="H62" s="11" t="s">
        <v>105</v>
      </c>
      <c r="I62" s="77"/>
      <c r="J62" s="7"/>
      <c r="K62" s="11"/>
      <c r="L62" s="1"/>
      <c r="M62" s="1"/>
      <c r="N62" s="1"/>
      <c r="O62" s="1"/>
      <c r="P62" s="1"/>
    </row>
    <row r="63" spans="1:17" x14ac:dyDescent="0.55000000000000004">
      <c r="L63" s="2" t="s">
        <v>99</v>
      </c>
    </row>
    <row r="64" spans="1:17" x14ac:dyDescent="0.55000000000000004">
      <c r="H64" s="2" t="s">
        <v>102</v>
      </c>
    </row>
  </sheetData>
  <mergeCells count="24">
    <mergeCell ref="F13:I13"/>
    <mergeCell ref="H15:I15"/>
    <mergeCell ref="P17:R17"/>
    <mergeCell ref="L43:M43"/>
    <mergeCell ref="C30:D30"/>
    <mergeCell ref="F30:G30"/>
    <mergeCell ref="L31:M31"/>
    <mergeCell ref="N41:O41"/>
    <mergeCell ref="F10:G10"/>
    <mergeCell ref="N20:R20"/>
    <mergeCell ref="B1:E1"/>
    <mergeCell ref="R41:S41"/>
    <mergeCell ref="C42:D42"/>
    <mergeCell ref="F42:G42"/>
    <mergeCell ref="L8:O8"/>
    <mergeCell ref="F16:G16"/>
    <mergeCell ref="L23:M23"/>
    <mergeCell ref="D15:E15"/>
    <mergeCell ref="K15:M15"/>
    <mergeCell ref="C22:D22"/>
    <mergeCell ref="F22:G22"/>
    <mergeCell ref="N29:O29"/>
    <mergeCell ref="N28:R28"/>
    <mergeCell ref="R29:S29"/>
  </mergeCells>
  <pageMargins left="0.47" right="0.14000000000000001" top="0.32" bottom="0.44" header="0.3" footer="0.2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กรอกข้อมูลนักเรียน</vt:lpstr>
      <vt:lpstr>ไม่ต้องกรอกข้อมูล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cp:lastPrinted>2021-04-28T01:54:19Z</cp:lastPrinted>
  <dcterms:created xsi:type="dcterms:W3CDTF">2021-01-29T03:08:13Z</dcterms:created>
  <dcterms:modified xsi:type="dcterms:W3CDTF">2021-05-31T08:11:11Z</dcterms:modified>
</cp:coreProperties>
</file>